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0730" windowHeight="11760" activeTab="1"/>
  </bookViews>
  <sheets>
    <sheet name="Pokyny pro vyplnění" sheetId="11" r:id="rId1"/>
    <sheet name="Stavba" sheetId="1" r:id="rId2"/>
    <sheet name="VzorPolozky" sheetId="10" state="hidden" r:id="rId3"/>
    <sheet name="D.1.4 D.1.4.3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 D.1.4.3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 D.1.4.3 Pol'!$A$1:$X$101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100" i="12"/>
  <c r="BA45" i="12"/>
  <c r="BA33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5" i="12"/>
  <c r="I15" i="12"/>
  <c r="K15" i="12"/>
  <c r="M15" i="12"/>
  <c r="O15" i="12"/>
  <c r="Q15" i="12"/>
  <c r="V15" i="12"/>
  <c r="G19" i="12"/>
  <c r="M19" i="12" s="1"/>
  <c r="I19" i="12"/>
  <c r="K19" i="12"/>
  <c r="O19" i="12"/>
  <c r="Q19" i="12"/>
  <c r="V19" i="12"/>
  <c r="G22" i="12"/>
  <c r="M22" i="12" s="1"/>
  <c r="I22" i="12"/>
  <c r="K22" i="12"/>
  <c r="O22" i="12"/>
  <c r="Q22" i="12"/>
  <c r="V22" i="12"/>
  <c r="G25" i="12"/>
  <c r="I25" i="12"/>
  <c r="K25" i="12"/>
  <c r="M25" i="12"/>
  <c r="O25" i="12"/>
  <c r="Q25" i="12"/>
  <c r="V25" i="12"/>
  <c r="G27" i="12"/>
  <c r="I27" i="12"/>
  <c r="K27" i="12"/>
  <c r="M27" i="12"/>
  <c r="O27" i="12"/>
  <c r="Q27" i="12"/>
  <c r="V27" i="12"/>
  <c r="G29" i="12"/>
  <c r="M29" i="12" s="1"/>
  <c r="I29" i="12"/>
  <c r="K29" i="12"/>
  <c r="O29" i="12"/>
  <c r="O8" i="12" s="1"/>
  <c r="Q29" i="12"/>
  <c r="V29" i="12"/>
  <c r="G32" i="12"/>
  <c r="M32" i="12" s="1"/>
  <c r="I32" i="12"/>
  <c r="K32" i="12"/>
  <c r="O32" i="12"/>
  <c r="Q32" i="12"/>
  <c r="V32" i="12"/>
  <c r="G35" i="12"/>
  <c r="I35" i="12"/>
  <c r="K35" i="12"/>
  <c r="M35" i="12"/>
  <c r="O35" i="12"/>
  <c r="Q35" i="12"/>
  <c r="V35" i="12"/>
  <c r="K37" i="12"/>
  <c r="G38" i="12"/>
  <c r="M38" i="12" s="1"/>
  <c r="M37" i="12" s="1"/>
  <c r="I38" i="12"/>
  <c r="I37" i="12" s="1"/>
  <c r="K38" i="12"/>
  <c r="O38" i="12"/>
  <c r="O37" i="12" s="1"/>
  <c r="Q38" i="12"/>
  <c r="Q37" i="12" s="1"/>
  <c r="V38" i="12"/>
  <c r="V37" i="12" s="1"/>
  <c r="G41" i="12"/>
  <c r="I41" i="12"/>
  <c r="O41" i="12"/>
  <c r="Q41" i="12"/>
  <c r="G42" i="12"/>
  <c r="I42" i="12"/>
  <c r="K42" i="12"/>
  <c r="K41" i="12" s="1"/>
  <c r="M42" i="12"/>
  <c r="M41" i="12" s="1"/>
  <c r="O42" i="12"/>
  <c r="Q42" i="12"/>
  <c r="V42" i="12"/>
  <c r="V41" i="12" s="1"/>
  <c r="G44" i="12"/>
  <c r="I44" i="12"/>
  <c r="K44" i="12"/>
  <c r="M44" i="12"/>
  <c r="O44" i="12"/>
  <c r="Q44" i="12"/>
  <c r="V44" i="12"/>
  <c r="G53" i="12"/>
  <c r="G54" i="12"/>
  <c r="M54" i="12" s="1"/>
  <c r="I54" i="12"/>
  <c r="I53" i="12" s="1"/>
  <c r="K54" i="12"/>
  <c r="K53" i="12" s="1"/>
  <c r="O54" i="12"/>
  <c r="Q54" i="12"/>
  <c r="Q53" i="12" s="1"/>
  <c r="V54" i="12"/>
  <c r="V53" i="12" s="1"/>
  <c r="G56" i="12"/>
  <c r="I56" i="12"/>
  <c r="K56" i="12"/>
  <c r="M56" i="12"/>
  <c r="O56" i="12"/>
  <c r="Q56" i="12"/>
  <c r="V56" i="12"/>
  <c r="G59" i="12"/>
  <c r="I59" i="12"/>
  <c r="K59" i="12"/>
  <c r="M59" i="12"/>
  <c r="O59" i="12"/>
  <c r="Q59" i="12"/>
  <c r="V59" i="12"/>
  <c r="G61" i="12"/>
  <c r="M61" i="12" s="1"/>
  <c r="I61" i="12"/>
  <c r="K61" i="12"/>
  <c r="O61" i="12"/>
  <c r="Q61" i="12"/>
  <c r="V61" i="12"/>
  <c r="G63" i="12"/>
  <c r="M63" i="12" s="1"/>
  <c r="I63" i="12"/>
  <c r="K63" i="12"/>
  <c r="O63" i="12"/>
  <c r="Q63" i="12"/>
  <c r="V63" i="12"/>
  <c r="G64" i="12"/>
  <c r="I64" i="12"/>
  <c r="K64" i="12"/>
  <c r="M64" i="12"/>
  <c r="O64" i="12"/>
  <c r="Q64" i="12"/>
  <c r="V64" i="12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O53" i="12" s="1"/>
  <c r="Q67" i="12"/>
  <c r="V67" i="12"/>
  <c r="G68" i="12"/>
  <c r="M68" i="12" s="1"/>
  <c r="I68" i="12"/>
  <c r="K68" i="12"/>
  <c r="O68" i="12"/>
  <c r="Q68" i="12"/>
  <c r="V68" i="12"/>
  <c r="I69" i="12"/>
  <c r="K69" i="12"/>
  <c r="Q69" i="12"/>
  <c r="V69" i="12"/>
  <c r="G70" i="12"/>
  <c r="G69" i="12" s="1"/>
  <c r="I70" i="12"/>
  <c r="K70" i="12"/>
  <c r="M70" i="12"/>
  <c r="M69" i="12" s="1"/>
  <c r="O70" i="12"/>
  <c r="O69" i="12" s="1"/>
  <c r="Q70" i="12"/>
  <c r="V70" i="12"/>
  <c r="G72" i="12"/>
  <c r="O72" i="12"/>
  <c r="G73" i="12"/>
  <c r="M73" i="12" s="1"/>
  <c r="M72" i="12" s="1"/>
  <c r="I73" i="12"/>
  <c r="I72" i="12" s="1"/>
  <c r="K73" i="12"/>
  <c r="K72" i="12" s="1"/>
  <c r="O73" i="12"/>
  <c r="Q73" i="12"/>
  <c r="Q72" i="12" s="1"/>
  <c r="V73" i="12"/>
  <c r="V72" i="12" s="1"/>
  <c r="G75" i="12"/>
  <c r="I75" i="12"/>
  <c r="K75" i="12"/>
  <c r="Q75" i="12"/>
  <c r="V75" i="12"/>
  <c r="G76" i="12"/>
  <c r="I76" i="12"/>
  <c r="K76" i="12"/>
  <c r="M76" i="12"/>
  <c r="M75" i="12" s="1"/>
  <c r="O76" i="12"/>
  <c r="O75" i="12" s="1"/>
  <c r="Q76" i="12"/>
  <c r="V76" i="12"/>
  <c r="G78" i="12"/>
  <c r="O78" i="12"/>
  <c r="G79" i="12"/>
  <c r="M79" i="12" s="1"/>
  <c r="M78" i="12" s="1"/>
  <c r="I79" i="12"/>
  <c r="I78" i="12" s="1"/>
  <c r="K79" i="12"/>
  <c r="O79" i="12"/>
  <c r="Q79" i="12"/>
  <c r="Q78" i="12" s="1"/>
  <c r="V79" i="12"/>
  <c r="V78" i="12" s="1"/>
  <c r="G82" i="12"/>
  <c r="M82" i="12" s="1"/>
  <c r="I82" i="12"/>
  <c r="K82" i="12"/>
  <c r="K78" i="12" s="1"/>
  <c r="O82" i="12"/>
  <c r="Q82" i="12"/>
  <c r="V82" i="12"/>
  <c r="G83" i="12"/>
  <c r="I83" i="12"/>
  <c r="K83" i="12"/>
  <c r="M83" i="12"/>
  <c r="O83" i="12"/>
  <c r="Q83" i="12"/>
  <c r="V83" i="12"/>
  <c r="G85" i="12"/>
  <c r="G86" i="12"/>
  <c r="M86" i="12" s="1"/>
  <c r="I86" i="12"/>
  <c r="I85" i="12" s="1"/>
  <c r="K86" i="12"/>
  <c r="K85" i="12" s="1"/>
  <c r="O86" i="12"/>
  <c r="Q86" i="12"/>
  <c r="Q85" i="12" s="1"/>
  <c r="V86" i="12"/>
  <c r="G87" i="12"/>
  <c r="I87" i="12"/>
  <c r="K87" i="12"/>
  <c r="M87" i="12"/>
  <c r="O87" i="12"/>
  <c r="Q87" i="12"/>
  <c r="V87" i="12"/>
  <c r="V85" i="12" s="1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O85" i="12" s="1"/>
  <c r="Q89" i="12"/>
  <c r="V89" i="12"/>
  <c r="G90" i="12"/>
  <c r="M90" i="12" s="1"/>
  <c r="I90" i="12"/>
  <c r="K90" i="12"/>
  <c r="O90" i="12"/>
  <c r="Q90" i="12"/>
  <c r="V90" i="12"/>
  <c r="I92" i="12"/>
  <c r="K92" i="12"/>
  <c r="Q92" i="12"/>
  <c r="V92" i="12"/>
  <c r="G93" i="12"/>
  <c r="G92" i="12" s="1"/>
  <c r="I93" i="12"/>
  <c r="K93" i="12"/>
  <c r="M93" i="12"/>
  <c r="O93" i="12"/>
  <c r="Q93" i="12"/>
  <c r="V93" i="12"/>
  <c r="G94" i="12"/>
  <c r="M94" i="12" s="1"/>
  <c r="I94" i="12"/>
  <c r="K94" i="12"/>
  <c r="O94" i="12"/>
  <c r="O92" i="12" s="1"/>
  <c r="Q94" i="12"/>
  <c r="V94" i="12"/>
  <c r="G96" i="12"/>
  <c r="I96" i="12"/>
  <c r="O96" i="12"/>
  <c r="Q96" i="12"/>
  <c r="G97" i="12"/>
  <c r="I97" i="12"/>
  <c r="K97" i="12"/>
  <c r="K96" i="12" s="1"/>
  <c r="M97" i="12"/>
  <c r="M96" i="12" s="1"/>
  <c r="O97" i="12"/>
  <c r="Q97" i="12"/>
  <c r="V97" i="12"/>
  <c r="V96" i="12" s="1"/>
  <c r="AE100" i="12"/>
  <c r="I20" i="1"/>
  <c r="I19" i="1"/>
  <c r="I18" i="1"/>
  <c r="I17" i="1"/>
  <c r="I16" i="1"/>
  <c r="I64" i="1"/>
  <c r="J62" i="1" s="1"/>
  <c r="F43" i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55" i="1" l="1"/>
  <c r="J59" i="1"/>
  <c r="J63" i="1"/>
  <c r="J56" i="1"/>
  <c r="J60" i="1"/>
  <c r="J53" i="1"/>
  <c r="J57" i="1"/>
  <c r="J61" i="1"/>
  <c r="J54" i="1"/>
  <c r="J58" i="1"/>
  <c r="G26" i="1"/>
  <c r="A26" i="1"/>
  <c r="G28" i="1"/>
  <c r="G23" i="1"/>
  <c r="M53" i="12"/>
  <c r="M8" i="12"/>
  <c r="M85" i="12"/>
  <c r="M92" i="12"/>
  <c r="G37" i="12"/>
  <c r="AF100" i="12"/>
  <c r="G8" i="12"/>
  <c r="J41" i="1"/>
  <c r="J39" i="1"/>
  <c r="J43" i="1" s="1"/>
  <c r="J42" i="1"/>
  <c r="H43" i="1"/>
  <c r="I21" i="1"/>
  <c r="J28" i="1"/>
  <c r="J26" i="1"/>
  <c r="G38" i="1"/>
  <c r="F38" i="1"/>
  <c r="J23" i="1"/>
  <c r="J24" i="1"/>
  <c r="J25" i="1"/>
  <c r="J27" i="1"/>
  <c r="E24" i="1"/>
  <c r="E26" i="1"/>
  <c r="J64" i="1" l="1"/>
  <c r="A23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Pavla Orlová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<sst xmlns="http://schemas.openxmlformats.org/spreadsheetml/2006/main" count="582" uniqueCount="258">
  <si>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</si>
  <si>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</si>
  <si>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</si>
  <si>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</si>
  <si>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</si>
  <si>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</si>
  <si>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</si>
  <si>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</si>
  <si>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</si>
  <si>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</si>
  <si>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</si>
  <si>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</si>
  <si>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</si>
  <si>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</si>
  <si>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</si>
  <si>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</si>
  <si>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</si>
  <si>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</si>
  <si>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</si>
  <si>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</si>
  <si>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</si>
  <si>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</si>
  <si>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</si>
  <si>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</si>
  <si>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</si>
  <si>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</si>
  <si>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</si>
  <si>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</si>
  <si>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</si>
  <si>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</si>
  <si>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</si>
  <si>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</si>
  <si>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</si>
  <si>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</si>
  <si>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</si>
  <si>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</si>
  <si>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</si>
  <si>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</si>
  <si>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</si>
  <si>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</si>
  <si>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</si>
  <si>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</si>
  <si>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</si>
  <si>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D.1.4.3</t>
  </si>
  <si>
    <t>Zdravotně technické instalace</t>
  </si>
  <si>
    <t>D.1.4</t>
  </si>
  <si>
    <t>Technika prostředí staveb</t>
  </si>
  <si>
    <t>Objekt:</t>
  </si>
  <si>
    <t>Rozpočet:</t>
  </si>
  <si>
    <t>P1038</t>
  </si>
  <si>
    <t>Revitalizace budovy, Společenský dům Hodslavice č.4</t>
  </si>
  <si>
    <t>Obec Hodslavice</t>
  </si>
  <si>
    <t>211</t>
  </si>
  <si>
    <t>Hodslavice</t>
  </si>
  <si>
    <t>74271</t>
  </si>
  <si>
    <t>00297917</t>
  </si>
  <si>
    <t>CZ00297917</t>
  </si>
  <si>
    <t>Stavba</t>
  </si>
  <si>
    <t>Stavební objekt</t>
  </si>
  <si>
    <t>Celkem za stavbu</t>
  </si>
  <si>
    <t>CZK</t>
  </si>
  <si>
    <t>#POPS</t>
  </si>
  <si>
    <t>Popis stavby: P1038 - Revitalizace budovy, Společenský dům Hodslavice č.4</t>
  </si>
  <si>
    <t>#POPO</t>
  </si>
  <si>
    <t>Popis objektu: D.1.4 - Technika prostředí staveb</t>
  </si>
  <si>
    <t>#POPR</t>
  </si>
  <si>
    <t>Popis rozpočtu: D.1.4.3 - Zdravotně technické instalace</t>
  </si>
  <si>
    <t>Rekapitulace dílů</t>
  </si>
  <si>
    <t>Typ dílu</t>
  </si>
  <si>
    <t>1</t>
  </si>
  <si>
    <t>Zemní práce</t>
  </si>
  <si>
    <t>4</t>
  </si>
  <si>
    <t>Vodorovné konstrukce</t>
  </si>
  <si>
    <t>63</t>
  </si>
  <si>
    <t>Podlahy a podlahové konstrukce</t>
  </si>
  <si>
    <t>87</t>
  </si>
  <si>
    <t>Trubní vedení</t>
  </si>
  <si>
    <t>89</t>
  </si>
  <si>
    <t>Ostatní konstrukce na trubním vedení</t>
  </si>
  <si>
    <t>96</t>
  </si>
  <si>
    <t>Bourání konstrukcí</t>
  </si>
  <si>
    <t>99</t>
  </si>
  <si>
    <t>Staveništní přesun hmot</t>
  </si>
  <si>
    <t>721</t>
  </si>
  <si>
    <t>Vnitřní kanalizace</t>
  </si>
  <si>
    <t>724</t>
  </si>
  <si>
    <t>Strojní vybavení</t>
  </si>
  <si>
    <t>725</t>
  </si>
  <si>
    <t>Zařizovací předměty</t>
  </si>
  <si>
    <t>767</t>
  </si>
  <si>
    <t>Konstrukce zámečnické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</si>
  <si>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</si>
  <si>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</si>
  <si>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</si>
  <si>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</si>
  <si>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</si>
  <si>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</si>
  <si>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</si>
  <si>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</si>
  <si>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</si>
  <si>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</si>
  <si>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</si>
  <si>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</si>
  <si>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</si>
  <si>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</si>
  <si>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</si>
  <si>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</si>
  <si>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</si>
  <si>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</si>
  <si>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</si>
  <si>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</si>
  <si>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</si>
  <si>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</si>
  <si>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</si>
  <si>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</si>
  <si>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</si>
  <si>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</si>
  <si>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</si>
  <si>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</si>
  <si>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</si>
  <si>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</si>
  <si>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139601102R00</t>
  </si>
  <si>
    <t>Ruční výkop jam, rýh a šachet v hornině 3</t>
  </si>
  <si>
    <t>m3</t>
  </si>
  <si>
    <t>800-1</t>
  </si>
  <si>
    <t>RTS 22/ I</t>
  </si>
  <si>
    <t>Práce</t>
  </si>
  <si>
    <t>POL1_</t>
  </si>
  <si>
    <t>s přehozením na vzdálenost do 5 m nebo s naložením na ruční dopravní prostředek</t>
  </si>
  <si>
    <t>SPI</t>
  </si>
  <si>
    <t>5*1,2*0,4</t>
  </si>
  <si>
    <t>VV</t>
  </si>
  <si>
    <t>139711101R00</t>
  </si>
  <si>
    <t>Vykopávka v uzavřených prostorách v hornině 1-4</t>
  </si>
  <si>
    <t>s naložením výkopku na dopravní prostředek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</si>
  <si>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</si>
  <si>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</si>
  <si>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</si>
  <si>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Odkaz na mn. položky pořadí 9 : 1,64000</t>
  </si>
  <si>
    <t>Odkaz na mn. položky pořadí 11 : 0,40000</t>
  </si>
  <si>
    <t>162201203R00</t>
  </si>
  <si>
    <t>Vodorovné přemístění výkopku z horniny 1 až 4, kolečkem, na vzdálenost do 10 m</t>
  </si>
  <si>
    <t>bez naložení, avšak s vyprázdněním nádoby na hromadu nebo do dopravního prostředku,</t>
  </si>
  <si>
    <t>Odkaz na mn. položky pořadí 3 : 2,04000</t>
  </si>
  <si>
    <t>162201210R00</t>
  </si>
  <si>
    <t>Vodorovné přemístění výkopku příplatek za každých dalších 10 m_x000D_
 z horniny 1 až 4, kolečkem</t>
  </si>
  <si>
    <t>Odkaz na mn. položky pořadí 4 : 2,04000*2</t>
  </si>
  <si>
    <t>167101201R00</t>
  </si>
  <si>
    <t>Nakládání, skládání, překládání neulehlého výkopku nakládání, skládání, překládání neulehléno výkopku nebo zeminy - ručně_x000D_
 z horniny 1 až 4</t>
  </si>
  <si>
    <t>171201201R00</t>
  </si>
  <si>
    <t>Uložení sypaniny na dočasnou skládku tak, že na 1 m2 plochy připadá přes 2 m3 výkopku nebo ornice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</si>
  <si>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</si>
  <si>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</si>
  <si>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</si>
  <si>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10*0,4*0,69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</si>
  <si>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</si>
  <si>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</si>
  <si>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</si>
  <si>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10*0,4*0,41</t>
  </si>
  <si>
    <t>199000002R00</t>
  </si>
  <si>
    <t>Poplatky za skládku horniny 1- 4, skupina 17 05 04 z Katalogu odpadů</t>
  </si>
  <si>
    <t>451573111R00</t>
  </si>
  <si>
    <t>Lože pod potrubí, stoky a drobné objekty z písku a štěrkopísku  do 65 mm</t>
  </si>
  <si>
    <t>827-1</t>
  </si>
  <si>
    <t>v otevřeném výkopu,</t>
  </si>
  <si>
    <t>10*0,1*0,4</t>
  </si>
  <si>
    <t>979990107R00</t>
  </si>
  <si>
    <t>Poplatek za skládku směs betonu,cihel a dřeva, skupina 17 09 04 z Katalogu odpadů</t>
  </si>
  <si>
    <t>t</t>
  </si>
  <si>
    <t>801-3</t>
  </si>
  <si>
    <t xml:space="preserve"> 0,395 *3</t>
  </si>
  <si>
    <t>630300010RAA</t>
  </si>
  <si>
    <t>Výměna podlahy betonové vybourání dlažby a podkladního betonu, zřízení nové podlahy s keramickou dlažbou</t>
  </si>
  <si>
    <t>m2</t>
  </si>
  <si>
    <t>AP-HSV</t>
  </si>
  <si>
    <t>Agregovaná položka</t>
  </si>
  <si>
    <t>POL2_</t>
  </si>
  <si>
    <t>Vybourání dlažeb z dlaždic kameninových, cementových, teracových, čedičových nebo keramických tloušťky do 10 mm s jakoukoliv výplní spár, odstranění podkladů pod dlažby tloušťky 150 mm, vnitrostaveništní přesunu, svislé přemístění do výše jednoho podlaží, odvoz na skládku do 10 km, zřízení nové podlahy ve skladbě:</t>
  </si>
  <si>
    <t>POP</t>
  </si>
  <si>
    <t xml:space="preserve">  a přehlazením ocelovým hladítkem                            80 mm</t>
  </si>
  <si>
    <t>- penetrační nátěr jednonásobný</t>
  </si>
  <si>
    <t>- Bitagit natavený</t>
  </si>
  <si>
    <t>- dlažba keramická</t>
  </si>
  <si>
    <t>Položka neobsahuje poplatek za skládku pro vybouranou suť.</t>
  </si>
  <si>
    <t>pro vedení kanalizace v podlaze : 5*0,6</t>
  </si>
  <si>
    <t>871313121R00</t>
  </si>
  <si>
    <t>Montáž potrubí z trub z plastů těsněných gumovým kroužkem  DN 150 mm</t>
  </si>
  <si>
    <t>m</t>
  </si>
  <si>
    <t>v otevřeném výkopu ve sklonu do 20 %,</t>
  </si>
  <si>
    <t>871373121R00</t>
  </si>
  <si>
    <t>Montáž potrubí z trub z plastů těsněných gumovým kroužkem  DN 300 mm</t>
  </si>
  <si>
    <t>chránička : 0,6*2</t>
  </si>
  <si>
    <t>877353121R00</t>
  </si>
  <si>
    <t>Montáž tvarovek na potrubí z trub z plastů těsněných gumovým kroužkem odbočných DN 200 mm</t>
  </si>
  <si>
    <t>kus</t>
  </si>
  <si>
    <t>877313123R00</t>
  </si>
  <si>
    <t>Montáž tvarovek na potrubí z trub z plastů těsněných gumovým kroužkem jednoosých DN 150 mm</t>
  </si>
  <si>
    <t>pc03</t>
  </si>
  <si>
    <t>Napojení nové dešťové kanalizace na stávající vč.sond</t>
  </si>
  <si>
    <t>soubor</t>
  </si>
  <si>
    <t>Vlastní</t>
  </si>
  <si>
    <t>Indiv</t>
  </si>
  <si>
    <t>28611160.AR</t>
  </si>
  <si>
    <t>trubka plastová kanalizační PVC; hladká, s hrdlem; Sn 4 kN/m2; D = 250,0 mm; s = 6,20 mm; l = 1000,0 mm</t>
  </si>
  <si>
    <t>SPCM</t>
  </si>
  <si>
    <t>Specifikace</t>
  </si>
  <si>
    <t>POL3_</t>
  </si>
  <si>
    <t>chránička : 2</t>
  </si>
  <si>
    <t>28651652.AR</t>
  </si>
  <si>
    <t>koleno PVC; 45,0 °; D = 110,0 mm; s 1 hrdlem</t>
  </si>
  <si>
    <t>28651700.AR</t>
  </si>
  <si>
    <t>odbočka PVC; 45,0 °; d1 = 110 mm; d2 = 110 mm; l = 290 mm; hladká, hrdlovaná; DN 100,0 mm; DN2 100 mm</t>
  </si>
  <si>
    <t>28651701.AR</t>
  </si>
  <si>
    <t>odbočka PVC; 45,0 °; d1 = 125 mm; d2 = 110 mm; l = 300 mm; hladká, hrdlovaná; DN 125,0 mm; DN2 100 mm</t>
  </si>
  <si>
    <t>892571111R00</t>
  </si>
  <si>
    <t>Zkoušky těsnosti kanalizačního potrubí zkouška těsnosti kanalizačního potrubí vodou_x000D_
 do DN 200 mm</t>
  </si>
  <si>
    <t>vodou nebo vzduchem,</t>
  </si>
  <si>
    <t>970051300R00</t>
  </si>
  <si>
    <t>Jádrové vrtání, kruhové prostupy v železobetonu jádrové vrtání , do D 300 mm</t>
  </si>
  <si>
    <t>0,6*2</t>
  </si>
  <si>
    <t>998276201R00</t>
  </si>
  <si>
    <t>Přesun hmot pro trubní vedení z trub plastových nebo sklolaminátových obsypaných kamenivem</t>
  </si>
  <si>
    <t>Přesun hmot</t>
  </si>
  <si>
    <t>POL7_</t>
  </si>
  <si>
    <t>vodovodu nebo kanalizace ražené nebo hloubené (827 1.1, 827 1.9, 827 2.1, 827 2.9), drobných objektů</t>
  </si>
  <si>
    <t>721176102R00</t>
  </si>
  <si>
    <t>Potrubí HT připojovací vnější průměr D 40 mm, tloušťka stěny 1,8 mm, DN 40</t>
  </si>
  <si>
    <t>800-721</t>
  </si>
  <si>
    <t>včetně tvarovek, objímek. Bez zednických výpomocí.</t>
  </si>
  <si>
    <t>Potrubí včetně tvarovek. Bez zednických výpomocí.</t>
  </si>
  <si>
    <t>721290111R00</t>
  </si>
  <si>
    <t>Zkouška těsnosti kanalizace v objektech vodou, DN 125</t>
  </si>
  <si>
    <t>998721201R00</t>
  </si>
  <si>
    <t>Přesun hmot pro vnitřní kanalizaci v objektech výšky do 6 m</t>
  </si>
  <si>
    <t>50 m vodorovně, měřeno od těžiště půdorysné plochy skládky do těžiště půdorysné plochy objektu</t>
  </si>
  <si>
    <t>724149101R00</t>
  </si>
  <si>
    <t>Čerpadla vodovodní strojní montáž čerpadel pnorných bez potrubí a příslušnství_x000D_
 o výkonu do 40 l</t>
  </si>
  <si>
    <t>pc01</t>
  </si>
  <si>
    <t>Ponorné čerpadlo s plovákem</t>
  </si>
  <si>
    <t>pc02</t>
  </si>
  <si>
    <t>Napojení čerpadla na přívod elektro včetně všech komponentů pro připojení čerpadla, 230 V, příkon cca 1 kW</t>
  </si>
  <si>
    <t>pc04</t>
  </si>
  <si>
    <t>Úprava stávajícího poklopu:bude opatřen průchodkami pro hadici a kabeláž k čerpadlu</t>
  </si>
  <si>
    <t>998724201R00</t>
  </si>
  <si>
    <t>Přesun hmot pro strojní vybavení v objektech výšky do 6 m</t>
  </si>
  <si>
    <t>vodorovně do 50 m</t>
  </si>
  <si>
    <t>725850145R00</t>
  </si>
  <si>
    <t>Ventily odpadní pro klimatizační vzduchotechnické jednotky, odvody kondenzátu z komínů, materiál PP, odpad vodorovný; vodní zápach. uzávěrka, D 40 mm, včetnně dodávky materiálu</t>
  </si>
  <si>
    <t>998725201R00</t>
  </si>
  <si>
    <t>Přesun hmot pro zařizovací předměty v objektech výšky do 6 m</t>
  </si>
  <si>
    <t>767990010RAA</t>
  </si>
  <si>
    <t>Ostatní atypické kovové prvky do 5 kg/kus</t>
  </si>
  <si>
    <t>kg</t>
  </si>
  <si>
    <t>AP-PSV</t>
  </si>
  <si>
    <t>uchycení potrubí</t>
  </si>
  <si>
    <t>SUM</t>
  </si>
  <si>
    <t>- mazanina z betonu C 12/15 s poprášením cementem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</si>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</sst>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DEF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2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3738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 x14ac:dyDescent="0.2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130" t="s">
        <v>56</v>
      </c>
      <c r="J6" s="8"/>
    </row>
    <row r="7" spans="1:15" ht="15.75" customHeight="1" x14ac:dyDescent="0.2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SUMIF(F53:F63,A16,I53:I63)+SUMIF(F53:F63,"PSU",I53:I63)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SUMIF(F53:F63,A17,I53:I63)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SUMIF(F53:F63,A18,I53:I63)</f>
        <v>0</v>
      </c>
      <c r="J18" s="85"/>
    </row>
    <row r="19" spans="1:10" ht="23.25" customHeight="1" x14ac:dyDescent="0.2">
      <c r="A19" s="198" t="s">
        <v>91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SUMIF(F53:F63,A19,I53:I63)</f>
        <v>0</v>
      </c>
      <c r="J19" s="85"/>
    </row>
    <row r="20" spans="1:10" ht="23.25" customHeight="1" x14ac:dyDescent="0.2">
      <c r="A20" s="198" t="s">
        <v>92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SUMIF(F53:F63,A20,I53:I63)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23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35</v>
      </c>
      <c r="C29" s="174"/>
      <c r="D29" s="174"/>
      <c r="E29" s="174"/>
      <c r="F29" s="175"/>
      <c r="G29" s="176">
        <f>A27</f>
        <v>0</v>
      </c>
      <c r="H29" s="176"/>
      <c r="I29" s="176"/>
      <c r="J29" s="177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57</v>
      </c>
      <c r="C39" s="150"/>
      <c r="D39" s="150"/>
      <c r="E39" s="150"/>
      <c r="F39" s="151">
        <f>'D.1.4 D.1.4.3 Pol'!AE100</f>
        <v>0</v>
      </c>
      <c r="G39" s="152">
        <f>'D.1.4 D.1.4.3 Pol'!AF100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/>
      <c r="C40" s="156" t="s">
        <v>58</v>
      </c>
      <c r="D40" s="156"/>
      <c r="E40" s="156"/>
      <c r="F40" s="157"/>
      <c r="G40" s="158"/>
      <c r="H40" s="158">
        <f>(F40*SazbaDPH1/100)+(G40*SazbaDPH2/100)</f>
        <v>0</v>
      </c>
      <c r="I40" s="158"/>
      <c r="J40" s="159"/>
    </row>
    <row r="41" spans="1:10" ht="25.5" hidden="1" customHeight="1" x14ac:dyDescent="0.2">
      <c r="A41" s="139">
        <v>2</v>
      </c>
      <c r="B41" s="155" t="s">
        <v>45</v>
      </c>
      <c r="C41" s="156" t="s">
        <v>46</v>
      </c>
      <c r="D41" s="156"/>
      <c r="E41" s="156"/>
      <c r="F41" s="157">
        <f>'D.1.4 D.1.4.3 Pol'!AE100</f>
        <v>0</v>
      </c>
      <c r="G41" s="158">
        <f>'D.1.4 D.1.4.3 Pol'!AF100</f>
        <v>0</v>
      </c>
      <c r="H41" s="158">
        <f>(F41*SazbaDPH1/100)+(G41*SazbaDPH2/100)</f>
        <v>0</v>
      </c>
      <c r="I41" s="158">
        <f>F41+G41+H41</f>
        <v>0</v>
      </c>
      <c r="J41" s="159" t="str">
        <f>IF(CenaCelkemVypocet=0,"",I41/CenaCelkemVypocet*100)</f>
        <v/>
      </c>
    </row>
    <row r="42" spans="1:10" ht="25.5" hidden="1" customHeight="1" x14ac:dyDescent="0.2">
      <c r="A42" s="139">
        <v>3</v>
      </c>
      <c r="B42" s="160" t="s">
        <v>43</v>
      </c>
      <c r="C42" s="150" t="s">
        <v>44</v>
      </c>
      <c r="D42" s="150"/>
      <c r="E42" s="150"/>
      <c r="F42" s="161">
        <f>'D.1.4 D.1.4.3 Pol'!AE100</f>
        <v>0</v>
      </c>
      <c r="G42" s="153">
        <f>'D.1.4 D.1.4.3 Pol'!AF100</f>
        <v>0</v>
      </c>
      <c r="H42" s="153">
        <f>(F42*SazbaDPH1/100)+(G42*SazbaDPH2/100)</f>
        <v>0</v>
      </c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">
      <c r="A43" s="139"/>
      <c r="B43" s="162" t="s">
        <v>59</v>
      </c>
      <c r="C43" s="163"/>
      <c r="D43" s="163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78" t="s">
        <v>67</v>
      </c>
    </row>
    <row r="52" spans="1:10" ht="25.5" customHeight="1" x14ac:dyDescent="0.2">
      <c r="A52" s="180"/>
      <c r="B52" s="183" t="s">
        <v>17</v>
      </c>
      <c r="C52" s="183" t="s">
        <v>5</v>
      </c>
      <c r="D52" s="184"/>
      <c r="E52" s="184"/>
      <c r="F52" s="185" t="s">
        <v>68</v>
      </c>
      <c r="G52" s="185"/>
      <c r="H52" s="185"/>
      <c r="I52" s="185" t="s">
        <v>29</v>
      </c>
      <c r="J52" s="185" t="s">
        <v>0</v>
      </c>
    </row>
    <row r="53" spans="1:10" ht="36.75" customHeight="1" x14ac:dyDescent="0.2">
      <c r="A53" s="181"/>
      <c r="B53" s="186" t="s">
        <v>69</v>
      </c>
      <c r="C53" s="187" t="s">
        <v>70</v>
      </c>
      <c r="D53" s="188"/>
      <c r="E53" s="188"/>
      <c r="F53" s="194" t="s">
        <v>24</v>
      </c>
      <c r="G53" s="195"/>
      <c r="H53" s="195"/>
      <c r="I53" s="195">
        <f>'D.1.4 D.1.4.3 Pol'!G8</f>
        <v>0</v>
      </c>
      <c r="J53" s="192" t="str">
        <f>IF(I64=0,"",I53/I64*100)</f>
        <v/>
      </c>
    </row>
    <row r="54" spans="1:10" ht="36.75" customHeight="1" x14ac:dyDescent="0.2">
      <c r="A54" s="181"/>
      <c r="B54" s="186" t="s">
        <v>71</v>
      </c>
      <c r="C54" s="187" t="s">
        <v>72</v>
      </c>
      <c r="D54" s="188"/>
      <c r="E54" s="188"/>
      <c r="F54" s="194" t="s">
        <v>24</v>
      </c>
      <c r="G54" s="195"/>
      <c r="H54" s="195"/>
      <c r="I54" s="195">
        <f>'D.1.4 D.1.4.3 Pol'!G37</f>
        <v>0</v>
      </c>
      <c r="J54" s="192" t="str">
        <f>IF(I64=0,"",I54/I64*100)</f>
        <v/>
      </c>
    </row>
    <row r="55" spans="1:10" ht="36.75" customHeight="1" x14ac:dyDescent="0.2">
      <c r="A55" s="181"/>
      <c r="B55" s="186" t="s">
        <v>73</v>
      </c>
      <c r="C55" s="187" t="s">
        <v>74</v>
      </c>
      <c r="D55" s="188"/>
      <c r="E55" s="188"/>
      <c r="F55" s="194" t="s">
        <v>24</v>
      </c>
      <c r="G55" s="195"/>
      <c r="H55" s="195"/>
      <c r="I55" s="195">
        <f>'D.1.4 D.1.4.3 Pol'!G41</f>
        <v>0</v>
      </c>
      <c r="J55" s="192" t="str">
        <f>IF(I64=0,"",I55/I64*100)</f>
        <v/>
      </c>
    </row>
    <row r="56" spans="1:10" ht="36.75" customHeight="1" x14ac:dyDescent="0.2">
      <c r="A56" s="181"/>
      <c r="B56" s="186" t="s">
        <v>75</v>
      </c>
      <c r="C56" s="187" t="s">
        <v>76</v>
      </c>
      <c r="D56" s="188"/>
      <c r="E56" s="188"/>
      <c r="F56" s="194" t="s">
        <v>24</v>
      </c>
      <c r="G56" s="195"/>
      <c r="H56" s="195"/>
      <c r="I56" s="195">
        <f>'D.1.4 D.1.4.3 Pol'!G53</f>
        <v>0</v>
      </c>
      <c r="J56" s="192" t="str">
        <f>IF(I64=0,"",I56/I64*100)</f>
        <v/>
      </c>
    </row>
    <row r="57" spans="1:10" ht="36.75" customHeight="1" x14ac:dyDescent="0.2">
      <c r="A57" s="181"/>
      <c r="B57" s="186" t="s">
        <v>77</v>
      </c>
      <c r="C57" s="187" t="s">
        <v>78</v>
      </c>
      <c r="D57" s="188"/>
      <c r="E57" s="188"/>
      <c r="F57" s="194" t="s">
        <v>24</v>
      </c>
      <c r="G57" s="195"/>
      <c r="H57" s="195"/>
      <c r="I57" s="195">
        <f>'D.1.4 D.1.4.3 Pol'!G69</f>
        <v>0</v>
      </c>
      <c r="J57" s="192" t="str">
        <f>IF(I64=0,"",I57/I64*100)</f>
        <v/>
      </c>
    </row>
    <row r="58" spans="1:10" ht="36.75" customHeight="1" x14ac:dyDescent="0.2">
      <c r="A58" s="181"/>
      <c r="B58" s="186" t="s">
        <v>79</v>
      </c>
      <c r="C58" s="187" t="s">
        <v>80</v>
      </c>
      <c r="D58" s="188"/>
      <c r="E58" s="188"/>
      <c r="F58" s="194" t="s">
        <v>24</v>
      </c>
      <c r="G58" s="195"/>
      <c r="H58" s="195"/>
      <c r="I58" s="195">
        <f>'D.1.4 D.1.4.3 Pol'!G72</f>
        <v>0</v>
      </c>
      <c r="J58" s="192" t="str">
        <f>IF(I64=0,"",I58/I64*100)</f>
        <v/>
      </c>
    </row>
    <row r="59" spans="1:10" ht="36.75" customHeight="1" x14ac:dyDescent="0.2">
      <c r="A59" s="181"/>
      <c r="B59" s="186" t="s">
        <v>81</v>
      </c>
      <c r="C59" s="187" t="s">
        <v>82</v>
      </c>
      <c r="D59" s="188"/>
      <c r="E59" s="188"/>
      <c r="F59" s="194" t="s">
        <v>24</v>
      </c>
      <c r="G59" s="195"/>
      <c r="H59" s="195"/>
      <c r="I59" s="195">
        <f>'D.1.4 D.1.4.3 Pol'!G75</f>
        <v>0</v>
      </c>
      <c r="J59" s="192" t="str">
        <f>IF(I64=0,"",I59/I64*100)</f>
        <v/>
      </c>
    </row>
    <row r="60" spans="1:10" ht="36.75" customHeight="1" x14ac:dyDescent="0.2">
      <c r="A60" s="181"/>
      <c r="B60" s="186" t="s">
        <v>83</v>
      </c>
      <c r="C60" s="187" t="s">
        <v>84</v>
      </c>
      <c r="D60" s="188"/>
      <c r="E60" s="188"/>
      <c r="F60" s="194" t="s">
        <v>25</v>
      </c>
      <c r="G60" s="195"/>
      <c r="H60" s="195"/>
      <c r="I60" s="195">
        <f>'D.1.4 D.1.4.3 Pol'!G78</f>
        <v>0</v>
      </c>
      <c r="J60" s="192" t="str">
        <f>IF(I64=0,"",I60/I64*100)</f>
        <v/>
      </c>
    </row>
    <row r="61" spans="1:10" ht="36.75" customHeight="1" x14ac:dyDescent="0.2">
      <c r="A61" s="181"/>
      <c r="B61" s="186" t="s">
        <v>85</v>
      </c>
      <c r="C61" s="187" t="s">
        <v>86</v>
      </c>
      <c r="D61" s="188"/>
      <c r="E61" s="188"/>
      <c r="F61" s="194" t="s">
        <v>25</v>
      </c>
      <c r="G61" s="195"/>
      <c r="H61" s="195"/>
      <c r="I61" s="195">
        <f>'D.1.4 D.1.4.3 Pol'!G85</f>
        <v>0</v>
      </c>
      <c r="J61" s="192" t="str">
        <f>IF(I64=0,"",I61/I64*100)</f>
        <v/>
      </c>
    </row>
    <row r="62" spans="1:10" ht="36.75" customHeight="1" x14ac:dyDescent="0.2">
      <c r="A62" s="181"/>
      <c r="B62" s="186" t="s">
        <v>87</v>
      </c>
      <c r="C62" s="187" t="s">
        <v>88</v>
      </c>
      <c r="D62" s="188"/>
      <c r="E62" s="188"/>
      <c r="F62" s="194" t="s">
        <v>25</v>
      </c>
      <c r="G62" s="195"/>
      <c r="H62" s="195"/>
      <c r="I62" s="195">
        <f>'D.1.4 D.1.4.3 Pol'!G92</f>
        <v>0</v>
      </c>
      <c r="J62" s="192" t="str">
        <f>IF(I64=0,"",I62/I64*100)</f>
        <v/>
      </c>
    </row>
    <row r="63" spans="1:10" ht="36.75" customHeight="1" x14ac:dyDescent="0.2">
      <c r="A63" s="181"/>
      <c r="B63" s="186" t="s">
        <v>89</v>
      </c>
      <c r="C63" s="187" t="s">
        <v>90</v>
      </c>
      <c r="D63" s="188"/>
      <c r="E63" s="188"/>
      <c r="F63" s="194" t="s">
        <v>25</v>
      </c>
      <c r="G63" s="195"/>
      <c r="H63" s="195"/>
      <c r="I63" s="195">
        <f>'D.1.4 D.1.4.3 Pol'!G96</f>
        <v>0</v>
      </c>
      <c r="J63" s="192" t="str">
        <f>IF(I64=0,"",I63/I64*100)</f>
        <v/>
      </c>
    </row>
    <row r="64" spans="1:10" ht="25.5" customHeight="1" x14ac:dyDescent="0.2">
      <c r="A64" s="182"/>
      <c r="B64" s="189" t="s">
        <v>1</v>
      </c>
      <c r="C64" s="190"/>
      <c r="D64" s="191"/>
      <c r="E64" s="191"/>
      <c r="F64" s="196"/>
      <c r="G64" s="197"/>
      <c r="H64" s="197"/>
      <c r="I64" s="197">
        <f>SUM(I53:I63)</f>
        <v>0</v>
      </c>
      <c r="J64" s="193">
        <f>SUM(J53:J63)</f>
        <v>0</v>
      </c>
    </row>
    <row r="65" spans="6:10" x14ac:dyDescent="0.2">
      <c r="F65" s="137"/>
      <c r="G65" s="137"/>
      <c r="H65" s="137"/>
      <c r="I65" s="137"/>
      <c r="J65" s="138"/>
    </row>
    <row r="66" spans="6:10" x14ac:dyDescent="0.2">
      <c r="F66" s="137"/>
      <c r="G66" s="137"/>
      <c r="H66" s="137"/>
      <c r="I66" s="137"/>
      <c r="J66" s="138"/>
    </row>
    <row r="67" spans="6:10" x14ac:dyDescent="0.2">
      <c r="F67" s="137"/>
      <c r="G67" s="137"/>
      <c r="H67" s="137"/>
      <c r="I67" s="137"/>
      <c r="J67" s="138"/>
    </row>
  </sheetData>
  <sheetProtection password="DEF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3:E63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password="DEF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93</v>
      </c>
      <c r="B1" s="199"/>
      <c r="C1" s="199"/>
      <c r="D1" s="199"/>
      <c r="E1" s="199"/>
      <c r="F1" s="199"/>
      <c r="G1" s="199"/>
      <c r="AG1" t="s">
        <v>94</v>
      </c>
    </row>
    <row r="2" spans="1:60" ht="24.95" customHeight="1" x14ac:dyDescent="0.2">
      <c r="A2" s="200" t="s">
        <v>7</v>
      </c>
      <c r="B2" s="49" t="s">
        <v>49</v>
      </c>
      <c r="C2" s="203" t="s">
        <v>50</v>
      </c>
      <c r="D2" s="201"/>
      <c r="E2" s="201"/>
      <c r="F2" s="201"/>
      <c r="G2" s="202"/>
      <c r="AG2" t="s">
        <v>95</v>
      </c>
    </row>
    <row r="3" spans="1:60" ht="24.95" customHeight="1" x14ac:dyDescent="0.2">
      <c r="A3" s="200" t="s">
        <v>8</v>
      </c>
      <c r="B3" s="49" t="s">
        <v>45</v>
      </c>
      <c r="C3" s="203" t="s">
        <v>46</v>
      </c>
      <c r="D3" s="201"/>
      <c r="E3" s="201"/>
      <c r="F3" s="201"/>
      <c r="G3" s="202"/>
      <c r="AC3" s="179" t="s">
        <v>95</v>
      </c>
      <c r="AG3" t="s">
        <v>96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97</v>
      </c>
    </row>
    <row r="5" spans="1:60" x14ac:dyDescent="0.2">
      <c r="D5" s="10"/>
    </row>
    <row r="6" spans="1:60" ht="38.25" x14ac:dyDescent="0.2">
      <c r="A6" s="210" t="s">
        <v>98</v>
      </c>
      <c r="B6" s="212" t="s">
        <v>99</v>
      </c>
      <c r="C6" s="212" t="s">
        <v>100</v>
      </c>
      <c r="D6" s="211" t="s">
        <v>101</v>
      </c>
      <c r="E6" s="210" t="s">
        <v>102</v>
      </c>
      <c r="F6" s="209" t="s">
        <v>103</v>
      </c>
      <c r="G6" s="210" t="s">
        <v>29</v>
      </c>
      <c r="H6" s="213" t="s">
        <v>30</v>
      </c>
      <c r="I6" s="213" t="s">
        <v>104</v>
      </c>
      <c r="J6" s="213" t="s">
        <v>31</v>
      </c>
      <c r="K6" s="213" t="s">
        <v>105</v>
      </c>
      <c r="L6" s="213" t="s">
        <v>106</v>
      </c>
      <c r="M6" s="213" t="s">
        <v>107</v>
      </c>
      <c r="N6" s="213" t="s">
        <v>108</v>
      </c>
      <c r="O6" s="213" t="s">
        <v>109</v>
      </c>
      <c r="P6" s="213" t="s">
        <v>110</v>
      </c>
      <c r="Q6" s="213" t="s">
        <v>111</v>
      </c>
      <c r="R6" s="213" t="s">
        <v>112</v>
      </c>
      <c r="S6" s="213" t="s">
        <v>113</v>
      </c>
      <c r="T6" s="213" t="s">
        <v>114</v>
      </c>
      <c r="U6" s="213" t="s">
        <v>115</v>
      </c>
      <c r="V6" s="213" t="s">
        <v>116</v>
      </c>
      <c r="W6" s="213" t="s">
        <v>117</v>
      </c>
      <c r="X6" s="213" t="s">
        <v>118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</row>
    <row r="8" spans="1:60" x14ac:dyDescent="0.2">
      <c r="A8" s="230" t="s">
        <v>119</v>
      </c>
      <c r="B8" s="231" t="s">
        <v>69</v>
      </c>
      <c r="C8" s="257" t="s">
        <v>70</v>
      </c>
      <c r="D8" s="232"/>
      <c r="E8" s="233"/>
      <c r="F8" s="234"/>
      <c r="G8" s="234">
        <f>SUMIF(AG9:AG36,"&lt;&gt;NOR",G9:G36)</f>
        <v>0</v>
      </c>
      <c r="H8" s="234"/>
      <c r="I8" s="234">
        <f>SUM(I9:I36)</f>
        <v>0</v>
      </c>
      <c r="J8" s="234"/>
      <c r="K8" s="234">
        <f>SUM(K9:K36)</f>
        <v>0</v>
      </c>
      <c r="L8" s="234"/>
      <c r="M8" s="234">
        <f>SUM(M9:M36)</f>
        <v>0</v>
      </c>
      <c r="N8" s="233"/>
      <c r="O8" s="233">
        <f>SUM(O9:O36)</f>
        <v>2.79</v>
      </c>
      <c r="P8" s="233"/>
      <c r="Q8" s="233">
        <f>SUM(Q9:Q36)</f>
        <v>0</v>
      </c>
      <c r="R8" s="234"/>
      <c r="S8" s="234"/>
      <c r="T8" s="235"/>
      <c r="U8" s="229"/>
      <c r="V8" s="229">
        <f>SUM(V9:V36)</f>
        <v>37.130000000000003</v>
      </c>
      <c r="W8" s="229"/>
      <c r="X8" s="229"/>
      <c r="AG8" t="s">
        <v>120</v>
      </c>
    </row>
    <row r="9" spans="1:60" outlineLevel="1" x14ac:dyDescent="0.2">
      <c r="A9" s="237">
        <v>1</v>
      </c>
      <c r="B9" s="238" t="s">
        <v>121</v>
      </c>
      <c r="C9" s="258" t="s">
        <v>122</v>
      </c>
      <c r="D9" s="239" t="s">
        <v>123</v>
      </c>
      <c r="E9" s="240">
        <v>2.4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2" t="s">
        <v>124</v>
      </c>
      <c r="S9" s="242" t="s">
        <v>125</v>
      </c>
      <c r="T9" s="243" t="s">
        <v>125</v>
      </c>
      <c r="U9" s="225">
        <v>3.5329999999999999</v>
      </c>
      <c r="V9" s="225">
        <f>ROUND(E9*U9,2)</f>
        <v>8.48</v>
      </c>
      <c r="W9" s="225"/>
      <c r="X9" s="225" t="s">
        <v>126</v>
      </c>
      <c r="Y9" s="214"/>
      <c r="Z9" s="214"/>
      <c r="AA9" s="214"/>
      <c r="AB9" s="214"/>
      <c r="AC9" s="214"/>
      <c r="AD9" s="214"/>
      <c r="AE9" s="214"/>
      <c r="AF9" s="214"/>
      <c r="AG9" s="214" t="s">
        <v>127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21"/>
      <c r="B10" s="222"/>
      <c r="C10" s="259" t="s">
        <v>128</v>
      </c>
      <c r="D10" s="244"/>
      <c r="E10" s="244"/>
      <c r="F10" s="244"/>
      <c r="G10" s="244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14"/>
      <c r="Z10" s="214"/>
      <c r="AA10" s="214"/>
      <c r="AB10" s="214"/>
      <c r="AC10" s="214"/>
      <c r="AD10" s="214"/>
      <c r="AE10" s="214"/>
      <c r="AF10" s="214"/>
      <c r="AG10" s="214" t="s">
        <v>129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60" t="s">
        <v>130</v>
      </c>
      <c r="D11" s="227"/>
      <c r="E11" s="228">
        <v>2.4</v>
      </c>
      <c r="F11" s="225"/>
      <c r="G11" s="225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14"/>
      <c r="Z11" s="214"/>
      <c r="AA11" s="214"/>
      <c r="AB11" s="214"/>
      <c r="AC11" s="214"/>
      <c r="AD11" s="214"/>
      <c r="AE11" s="214"/>
      <c r="AF11" s="214"/>
      <c r="AG11" s="214" t="s">
        <v>131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7">
        <v>2</v>
      </c>
      <c r="B12" s="238" t="s">
        <v>132</v>
      </c>
      <c r="C12" s="258" t="s">
        <v>133</v>
      </c>
      <c r="D12" s="239" t="s">
        <v>123</v>
      </c>
      <c r="E12" s="240">
        <v>2.4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21</v>
      </c>
      <c r="M12" s="242">
        <f>G12*(1+L12/100)</f>
        <v>0</v>
      </c>
      <c r="N12" s="240">
        <v>0</v>
      </c>
      <c r="O12" s="240">
        <f>ROUND(E12*N12,2)</f>
        <v>0</v>
      </c>
      <c r="P12" s="240">
        <v>0</v>
      </c>
      <c r="Q12" s="240">
        <f>ROUND(E12*P12,2)</f>
        <v>0</v>
      </c>
      <c r="R12" s="242" t="s">
        <v>124</v>
      </c>
      <c r="S12" s="242" t="s">
        <v>125</v>
      </c>
      <c r="T12" s="243" t="s">
        <v>125</v>
      </c>
      <c r="U12" s="225">
        <v>6.298</v>
      </c>
      <c r="V12" s="225">
        <f>ROUND(E12*U12,2)</f>
        <v>15.12</v>
      </c>
      <c r="W12" s="225"/>
      <c r="X12" s="225" t="s">
        <v>126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127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21"/>
      <c r="B13" s="222"/>
      <c r="C13" s="259" t="s">
        <v>134</v>
      </c>
      <c r="D13" s="244"/>
      <c r="E13" s="244"/>
      <c r="F13" s="244"/>
      <c r="G13" s="244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14"/>
      <c r="Z13" s="214"/>
      <c r="AA13" s="214"/>
      <c r="AB13" s="214"/>
      <c r="AC13" s="214"/>
      <c r="AD13" s="214"/>
      <c r="AE13" s="214"/>
      <c r="AF13" s="214"/>
      <c r="AG13" s="214" t="s">
        <v>129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60" t="s">
        <v>130</v>
      </c>
      <c r="D14" s="227"/>
      <c r="E14" s="228">
        <v>2.4</v>
      </c>
      <c r="F14" s="225"/>
      <c r="G14" s="225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14"/>
      <c r="Z14" s="214"/>
      <c r="AA14" s="214"/>
      <c r="AB14" s="214"/>
      <c r="AC14" s="214"/>
      <c r="AD14" s="214"/>
      <c r="AE14" s="214"/>
      <c r="AF14" s="214"/>
      <c r="AG14" s="214" t="s">
        <v>131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37">
        <v>3</v>
      </c>
      <c r="B15" s="238" t="s">
        <v>135</v>
      </c>
      <c r="C15" s="258" t="s">
        <v>136</v>
      </c>
      <c r="D15" s="239" t="s">
        <v>123</v>
      </c>
      <c r="E15" s="240">
        <v>2.04</v>
      </c>
      <c r="F15" s="241"/>
      <c r="G15" s="242">
        <f>ROUND(E15*F15,2)</f>
        <v>0</v>
      </c>
      <c r="H15" s="241"/>
      <c r="I15" s="242">
        <f>ROUND(E15*H15,2)</f>
        <v>0</v>
      </c>
      <c r="J15" s="241"/>
      <c r="K15" s="242">
        <f>ROUND(E15*J15,2)</f>
        <v>0</v>
      </c>
      <c r="L15" s="242">
        <v>21</v>
      </c>
      <c r="M15" s="242">
        <f>G15*(1+L15/100)</f>
        <v>0</v>
      </c>
      <c r="N15" s="240">
        <v>0</v>
      </c>
      <c r="O15" s="240">
        <f>ROUND(E15*N15,2)</f>
        <v>0</v>
      </c>
      <c r="P15" s="240">
        <v>0</v>
      </c>
      <c r="Q15" s="240">
        <f>ROUND(E15*P15,2)</f>
        <v>0</v>
      </c>
      <c r="R15" s="242" t="s">
        <v>124</v>
      </c>
      <c r="S15" s="242" t="s">
        <v>125</v>
      </c>
      <c r="T15" s="243" t="s">
        <v>125</v>
      </c>
      <c r="U15" s="225">
        <v>1.0999999999999999E-2</v>
      </c>
      <c r="V15" s="225">
        <f>ROUND(E15*U15,2)</f>
        <v>0.02</v>
      </c>
      <c r="W15" s="225"/>
      <c r="X15" s="225" t="s">
        <v>126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127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1"/>
      <c r="B16" s="222"/>
      <c r="C16" s="259" t="s">
        <v>137</v>
      </c>
      <c r="D16" s="244"/>
      <c r="E16" s="244"/>
      <c r="F16" s="244"/>
      <c r="G16" s="244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14"/>
      <c r="Z16" s="214"/>
      <c r="AA16" s="214"/>
      <c r="AB16" s="214"/>
      <c r="AC16" s="214"/>
      <c r="AD16" s="214"/>
      <c r="AE16" s="214"/>
      <c r="AF16" s="214"/>
      <c r="AG16" s="214" t="s">
        <v>129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21"/>
      <c r="B17" s="222"/>
      <c r="C17" s="260" t="s">
        <v>138</v>
      </c>
      <c r="D17" s="227"/>
      <c r="E17" s="228">
        <v>1.64</v>
      </c>
      <c r="F17" s="225"/>
      <c r="G17" s="225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25"/>
      <c r="Y17" s="214"/>
      <c r="Z17" s="214"/>
      <c r="AA17" s="214"/>
      <c r="AB17" s="214"/>
      <c r="AC17" s="214"/>
      <c r="AD17" s="214"/>
      <c r="AE17" s="214"/>
      <c r="AF17" s="214"/>
      <c r="AG17" s="214" t="s">
        <v>131</v>
      </c>
      <c r="AH17" s="214">
        <v>5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60" t="s">
        <v>139</v>
      </c>
      <c r="D18" s="227"/>
      <c r="E18" s="228">
        <v>0.4</v>
      </c>
      <c r="F18" s="225"/>
      <c r="G18" s="225"/>
      <c r="H18" s="225"/>
      <c r="I18" s="225"/>
      <c r="J18" s="225"/>
      <c r="K18" s="225"/>
      <c r="L18" s="225"/>
      <c r="M18" s="225"/>
      <c r="N18" s="224"/>
      <c r="O18" s="224"/>
      <c r="P18" s="224"/>
      <c r="Q18" s="224"/>
      <c r="R18" s="225"/>
      <c r="S18" s="225"/>
      <c r="T18" s="225"/>
      <c r="U18" s="225"/>
      <c r="V18" s="225"/>
      <c r="W18" s="225"/>
      <c r="X18" s="225"/>
      <c r="Y18" s="214"/>
      <c r="Z18" s="214"/>
      <c r="AA18" s="214"/>
      <c r="AB18" s="214"/>
      <c r="AC18" s="214"/>
      <c r="AD18" s="214"/>
      <c r="AE18" s="214"/>
      <c r="AF18" s="214"/>
      <c r="AG18" s="214" t="s">
        <v>131</v>
      </c>
      <c r="AH18" s="214">
        <v>5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7">
        <v>4</v>
      </c>
      <c r="B19" s="238" t="s">
        <v>140</v>
      </c>
      <c r="C19" s="258" t="s">
        <v>141</v>
      </c>
      <c r="D19" s="239" t="s">
        <v>123</v>
      </c>
      <c r="E19" s="240">
        <v>2.04</v>
      </c>
      <c r="F19" s="241"/>
      <c r="G19" s="242">
        <f>ROUND(E19*F19,2)</f>
        <v>0</v>
      </c>
      <c r="H19" s="241"/>
      <c r="I19" s="242">
        <f>ROUND(E19*H19,2)</f>
        <v>0</v>
      </c>
      <c r="J19" s="241"/>
      <c r="K19" s="242">
        <f>ROUND(E19*J19,2)</f>
        <v>0</v>
      </c>
      <c r="L19" s="242">
        <v>21</v>
      </c>
      <c r="M19" s="242">
        <f>G19*(1+L19/100)</f>
        <v>0</v>
      </c>
      <c r="N19" s="240">
        <v>0</v>
      </c>
      <c r="O19" s="240">
        <f>ROUND(E19*N19,2)</f>
        <v>0</v>
      </c>
      <c r="P19" s="240">
        <v>0</v>
      </c>
      <c r="Q19" s="240">
        <f>ROUND(E19*P19,2)</f>
        <v>0</v>
      </c>
      <c r="R19" s="242" t="s">
        <v>124</v>
      </c>
      <c r="S19" s="242" t="s">
        <v>125</v>
      </c>
      <c r="T19" s="243" t="s">
        <v>125</v>
      </c>
      <c r="U19" s="225">
        <v>0.66800000000000004</v>
      </c>
      <c r="V19" s="225">
        <f>ROUND(E19*U19,2)</f>
        <v>1.36</v>
      </c>
      <c r="W19" s="225"/>
      <c r="X19" s="225" t="s">
        <v>126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127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59" t="s">
        <v>142</v>
      </c>
      <c r="D20" s="244"/>
      <c r="E20" s="244"/>
      <c r="F20" s="244"/>
      <c r="G20" s="244"/>
      <c r="H20" s="225"/>
      <c r="I20" s="225"/>
      <c r="J20" s="225"/>
      <c r="K20" s="225"/>
      <c r="L20" s="225"/>
      <c r="M20" s="225"/>
      <c r="N20" s="224"/>
      <c r="O20" s="224"/>
      <c r="P20" s="224"/>
      <c r="Q20" s="224"/>
      <c r="R20" s="225"/>
      <c r="S20" s="225"/>
      <c r="T20" s="225"/>
      <c r="U20" s="225"/>
      <c r="V20" s="225"/>
      <c r="W20" s="225"/>
      <c r="X20" s="225"/>
      <c r="Y20" s="214"/>
      <c r="Z20" s="214"/>
      <c r="AA20" s="214"/>
      <c r="AB20" s="214"/>
      <c r="AC20" s="214"/>
      <c r="AD20" s="214"/>
      <c r="AE20" s="214"/>
      <c r="AF20" s="214"/>
      <c r="AG20" s="214" t="s">
        <v>129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1"/>
      <c r="B21" s="222"/>
      <c r="C21" s="260" t="s">
        <v>143</v>
      </c>
      <c r="D21" s="227"/>
      <c r="E21" s="228">
        <v>2.04</v>
      </c>
      <c r="F21" s="225"/>
      <c r="G21" s="225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25"/>
      <c r="Y21" s="214"/>
      <c r="Z21" s="214"/>
      <c r="AA21" s="214"/>
      <c r="AB21" s="214"/>
      <c r="AC21" s="214"/>
      <c r="AD21" s="214"/>
      <c r="AE21" s="214"/>
      <c r="AF21" s="214"/>
      <c r="AG21" s="214" t="s">
        <v>131</v>
      </c>
      <c r="AH21" s="214">
        <v>5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1" x14ac:dyDescent="0.2">
      <c r="A22" s="237">
        <v>5</v>
      </c>
      <c r="B22" s="238" t="s">
        <v>144</v>
      </c>
      <c r="C22" s="258" t="s">
        <v>145</v>
      </c>
      <c r="D22" s="239" t="s">
        <v>123</v>
      </c>
      <c r="E22" s="240">
        <v>4.08</v>
      </c>
      <c r="F22" s="241"/>
      <c r="G22" s="242">
        <f>ROUND(E22*F22,2)</f>
        <v>0</v>
      </c>
      <c r="H22" s="241"/>
      <c r="I22" s="242">
        <f>ROUND(E22*H22,2)</f>
        <v>0</v>
      </c>
      <c r="J22" s="241"/>
      <c r="K22" s="242">
        <f>ROUND(E22*J22,2)</f>
        <v>0</v>
      </c>
      <c r="L22" s="242">
        <v>21</v>
      </c>
      <c r="M22" s="242">
        <f>G22*(1+L22/100)</f>
        <v>0</v>
      </c>
      <c r="N22" s="240">
        <v>0</v>
      </c>
      <c r="O22" s="240">
        <f>ROUND(E22*N22,2)</f>
        <v>0</v>
      </c>
      <c r="P22" s="240">
        <v>0</v>
      </c>
      <c r="Q22" s="240">
        <f>ROUND(E22*P22,2)</f>
        <v>0</v>
      </c>
      <c r="R22" s="242" t="s">
        <v>124</v>
      </c>
      <c r="S22" s="242" t="s">
        <v>125</v>
      </c>
      <c r="T22" s="243" t="s">
        <v>125</v>
      </c>
      <c r="U22" s="225">
        <v>0.59099999999999997</v>
      </c>
      <c r="V22" s="225">
        <f>ROUND(E22*U22,2)</f>
        <v>2.41</v>
      </c>
      <c r="W22" s="225"/>
      <c r="X22" s="225" t="s">
        <v>126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127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59" t="s">
        <v>142</v>
      </c>
      <c r="D23" s="244"/>
      <c r="E23" s="244"/>
      <c r="F23" s="244"/>
      <c r="G23" s="244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14"/>
      <c r="Z23" s="214"/>
      <c r="AA23" s="214"/>
      <c r="AB23" s="214"/>
      <c r="AC23" s="214"/>
      <c r="AD23" s="214"/>
      <c r="AE23" s="214"/>
      <c r="AF23" s="214"/>
      <c r="AG23" s="214" t="s">
        <v>129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21"/>
      <c r="B24" s="222"/>
      <c r="C24" s="260" t="s">
        <v>146</v>
      </c>
      <c r="D24" s="227"/>
      <c r="E24" s="228">
        <v>4.08</v>
      </c>
      <c r="F24" s="225"/>
      <c r="G24" s="225"/>
      <c r="H24" s="225"/>
      <c r="I24" s="225"/>
      <c r="J24" s="225"/>
      <c r="K24" s="225"/>
      <c r="L24" s="225"/>
      <c r="M24" s="225"/>
      <c r="N24" s="224"/>
      <c r="O24" s="224"/>
      <c r="P24" s="224"/>
      <c r="Q24" s="224"/>
      <c r="R24" s="225"/>
      <c r="S24" s="225"/>
      <c r="T24" s="225"/>
      <c r="U24" s="225"/>
      <c r="V24" s="225"/>
      <c r="W24" s="225"/>
      <c r="X24" s="225"/>
      <c r="Y24" s="214"/>
      <c r="Z24" s="214"/>
      <c r="AA24" s="214"/>
      <c r="AB24" s="214"/>
      <c r="AC24" s="214"/>
      <c r="AD24" s="214"/>
      <c r="AE24" s="214"/>
      <c r="AF24" s="214"/>
      <c r="AG24" s="214" t="s">
        <v>131</v>
      </c>
      <c r="AH24" s="214">
        <v>5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33.75" outlineLevel="1" x14ac:dyDescent="0.2">
      <c r="A25" s="237">
        <v>6</v>
      </c>
      <c r="B25" s="238" t="s">
        <v>147</v>
      </c>
      <c r="C25" s="258" t="s">
        <v>148</v>
      </c>
      <c r="D25" s="239" t="s">
        <v>123</v>
      </c>
      <c r="E25" s="240">
        <v>2.04</v>
      </c>
      <c r="F25" s="241"/>
      <c r="G25" s="242">
        <f>ROUND(E25*F25,2)</f>
        <v>0</v>
      </c>
      <c r="H25" s="241"/>
      <c r="I25" s="242">
        <f>ROUND(E25*H25,2)</f>
        <v>0</v>
      </c>
      <c r="J25" s="241"/>
      <c r="K25" s="242">
        <f>ROUND(E25*J25,2)</f>
        <v>0</v>
      </c>
      <c r="L25" s="242">
        <v>21</v>
      </c>
      <c r="M25" s="242">
        <f>G25*(1+L25/100)</f>
        <v>0</v>
      </c>
      <c r="N25" s="240">
        <v>0</v>
      </c>
      <c r="O25" s="240">
        <f>ROUND(E25*N25,2)</f>
        <v>0</v>
      </c>
      <c r="P25" s="240">
        <v>0</v>
      </c>
      <c r="Q25" s="240">
        <f>ROUND(E25*P25,2)</f>
        <v>0</v>
      </c>
      <c r="R25" s="242" t="s">
        <v>124</v>
      </c>
      <c r="S25" s="242" t="s">
        <v>125</v>
      </c>
      <c r="T25" s="243" t="s">
        <v>125</v>
      </c>
      <c r="U25" s="225">
        <v>1.9379999999999999</v>
      </c>
      <c r="V25" s="225">
        <f>ROUND(E25*U25,2)</f>
        <v>3.95</v>
      </c>
      <c r="W25" s="225"/>
      <c r="X25" s="225" t="s">
        <v>126</v>
      </c>
      <c r="Y25" s="214"/>
      <c r="Z25" s="214"/>
      <c r="AA25" s="214"/>
      <c r="AB25" s="214"/>
      <c r="AC25" s="214"/>
      <c r="AD25" s="214"/>
      <c r="AE25" s="214"/>
      <c r="AF25" s="214"/>
      <c r="AG25" s="214" t="s">
        <v>127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60" t="s">
        <v>143</v>
      </c>
      <c r="D26" s="227"/>
      <c r="E26" s="228">
        <v>2.04</v>
      </c>
      <c r="F26" s="225"/>
      <c r="G26" s="225"/>
      <c r="H26" s="225"/>
      <c r="I26" s="225"/>
      <c r="J26" s="225"/>
      <c r="K26" s="225"/>
      <c r="L26" s="225"/>
      <c r="M26" s="225"/>
      <c r="N26" s="224"/>
      <c r="O26" s="224"/>
      <c r="P26" s="224"/>
      <c r="Q26" s="224"/>
      <c r="R26" s="225"/>
      <c r="S26" s="225"/>
      <c r="T26" s="225"/>
      <c r="U26" s="225"/>
      <c r="V26" s="225"/>
      <c r="W26" s="225"/>
      <c r="X26" s="225"/>
      <c r="Y26" s="214"/>
      <c r="Z26" s="214"/>
      <c r="AA26" s="214"/>
      <c r="AB26" s="214"/>
      <c r="AC26" s="214"/>
      <c r="AD26" s="214"/>
      <c r="AE26" s="214"/>
      <c r="AF26" s="214"/>
      <c r="AG26" s="214" t="s">
        <v>131</v>
      </c>
      <c r="AH26" s="214">
        <v>5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1" x14ac:dyDescent="0.2">
      <c r="A27" s="237">
        <v>7</v>
      </c>
      <c r="B27" s="238" t="s">
        <v>149</v>
      </c>
      <c r="C27" s="258" t="s">
        <v>150</v>
      </c>
      <c r="D27" s="239" t="s">
        <v>123</v>
      </c>
      <c r="E27" s="240">
        <v>2.04</v>
      </c>
      <c r="F27" s="241"/>
      <c r="G27" s="242">
        <f>ROUND(E27*F27,2)</f>
        <v>0</v>
      </c>
      <c r="H27" s="241"/>
      <c r="I27" s="242">
        <f>ROUND(E27*H27,2)</f>
        <v>0</v>
      </c>
      <c r="J27" s="241"/>
      <c r="K27" s="242">
        <f>ROUND(E27*J27,2)</f>
        <v>0</v>
      </c>
      <c r="L27" s="242">
        <v>21</v>
      </c>
      <c r="M27" s="242">
        <f>G27*(1+L27/100)</f>
        <v>0</v>
      </c>
      <c r="N27" s="240">
        <v>0</v>
      </c>
      <c r="O27" s="240">
        <f>ROUND(E27*N27,2)</f>
        <v>0</v>
      </c>
      <c r="P27" s="240">
        <v>0</v>
      </c>
      <c r="Q27" s="240">
        <f>ROUND(E27*P27,2)</f>
        <v>0</v>
      </c>
      <c r="R27" s="242" t="s">
        <v>124</v>
      </c>
      <c r="S27" s="242" t="s">
        <v>125</v>
      </c>
      <c r="T27" s="243" t="s">
        <v>125</v>
      </c>
      <c r="U27" s="225">
        <v>8.9999999999999993E-3</v>
      </c>
      <c r="V27" s="225">
        <f>ROUND(E27*U27,2)</f>
        <v>0.02</v>
      </c>
      <c r="W27" s="225"/>
      <c r="X27" s="225" t="s">
        <v>126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127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60" t="s">
        <v>143</v>
      </c>
      <c r="D28" s="227"/>
      <c r="E28" s="228">
        <v>2.04</v>
      </c>
      <c r="F28" s="225"/>
      <c r="G28" s="225"/>
      <c r="H28" s="225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25"/>
      <c r="T28" s="225"/>
      <c r="U28" s="225"/>
      <c r="V28" s="225"/>
      <c r="W28" s="225"/>
      <c r="X28" s="225"/>
      <c r="Y28" s="214"/>
      <c r="Z28" s="214"/>
      <c r="AA28" s="214"/>
      <c r="AB28" s="214"/>
      <c r="AC28" s="214"/>
      <c r="AD28" s="214"/>
      <c r="AE28" s="214"/>
      <c r="AF28" s="214"/>
      <c r="AG28" s="214" t="s">
        <v>131</v>
      </c>
      <c r="AH28" s="214">
        <v>5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37">
        <v>8</v>
      </c>
      <c r="B29" s="238" t="s">
        <v>151</v>
      </c>
      <c r="C29" s="258" t="s">
        <v>152</v>
      </c>
      <c r="D29" s="239" t="s">
        <v>123</v>
      </c>
      <c r="E29" s="240">
        <v>2.76</v>
      </c>
      <c r="F29" s="241"/>
      <c r="G29" s="242">
        <f>ROUND(E29*F29,2)</f>
        <v>0</v>
      </c>
      <c r="H29" s="241"/>
      <c r="I29" s="242">
        <f>ROUND(E29*H29,2)</f>
        <v>0</v>
      </c>
      <c r="J29" s="241"/>
      <c r="K29" s="242">
        <f>ROUND(E29*J29,2)</f>
        <v>0</v>
      </c>
      <c r="L29" s="242">
        <v>21</v>
      </c>
      <c r="M29" s="242">
        <f>G29*(1+L29/100)</f>
        <v>0</v>
      </c>
      <c r="N29" s="240">
        <v>0</v>
      </c>
      <c r="O29" s="240">
        <f>ROUND(E29*N29,2)</f>
        <v>0</v>
      </c>
      <c r="P29" s="240">
        <v>0</v>
      </c>
      <c r="Q29" s="240">
        <f>ROUND(E29*P29,2)</f>
        <v>0</v>
      </c>
      <c r="R29" s="242" t="s">
        <v>124</v>
      </c>
      <c r="S29" s="242" t="s">
        <v>125</v>
      </c>
      <c r="T29" s="243" t="s">
        <v>125</v>
      </c>
      <c r="U29" s="225">
        <v>1.1499999999999999</v>
      </c>
      <c r="V29" s="225">
        <f>ROUND(E29*U29,2)</f>
        <v>3.17</v>
      </c>
      <c r="W29" s="225"/>
      <c r="X29" s="225" t="s">
        <v>126</v>
      </c>
      <c r="Y29" s="214"/>
      <c r="Z29" s="214"/>
      <c r="AA29" s="214"/>
      <c r="AB29" s="214"/>
      <c r="AC29" s="214"/>
      <c r="AD29" s="214"/>
      <c r="AE29" s="214"/>
      <c r="AF29" s="214"/>
      <c r="AG29" s="214" t="s">
        <v>127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21"/>
      <c r="B30" s="222"/>
      <c r="C30" s="259" t="s">
        <v>153</v>
      </c>
      <c r="D30" s="244"/>
      <c r="E30" s="244"/>
      <c r="F30" s="244"/>
      <c r="G30" s="244"/>
      <c r="H30" s="225"/>
      <c r="I30" s="225"/>
      <c r="J30" s="225"/>
      <c r="K30" s="225"/>
      <c r="L30" s="225"/>
      <c r="M30" s="225"/>
      <c r="N30" s="224"/>
      <c r="O30" s="224"/>
      <c r="P30" s="224"/>
      <c r="Q30" s="224"/>
      <c r="R30" s="225"/>
      <c r="S30" s="225"/>
      <c r="T30" s="225"/>
      <c r="U30" s="225"/>
      <c r="V30" s="225"/>
      <c r="W30" s="225"/>
      <c r="X30" s="225"/>
      <c r="Y30" s="214"/>
      <c r="Z30" s="214"/>
      <c r="AA30" s="214"/>
      <c r="AB30" s="214"/>
      <c r="AC30" s="214"/>
      <c r="AD30" s="214"/>
      <c r="AE30" s="214"/>
      <c r="AF30" s="214"/>
      <c r="AG30" s="214" t="s">
        <v>129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60" t="s">
        <v>154</v>
      </c>
      <c r="D31" s="227"/>
      <c r="E31" s="228">
        <v>2.76</v>
      </c>
      <c r="F31" s="225"/>
      <c r="G31" s="225"/>
      <c r="H31" s="225"/>
      <c r="I31" s="225"/>
      <c r="J31" s="225"/>
      <c r="K31" s="225"/>
      <c r="L31" s="225"/>
      <c r="M31" s="225"/>
      <c r="N31" s="224"/>
      <c r="O31" s="224"/>
      <c r="P31" s="224"/>
      <c r="Q31" s="224"/>
      <c r="R31" s="225"/>
      <c r="S31" s="225"/>
      <c r="T31" s="225"/>
      <c r="U31" s="225"/>
      <c r="V31" s="225"/>
      <c r="W31" s="225"/>
      <c r="X31" s="225"/>
      <c r="Y31" s="214"/>
      <c r="Z31" s="214"/>
      <c r="AA31" s="214"/>
      <c r="AB31" s="214"/>
      <c r="AC31" s="214"/>
      <c r="AD31" s="214"/>
      <c r="AE31" s="214"/>
      <c r="AF31" s="214"/>
      <c r="AG31" s="214" t="s">
        <v>131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7">
        <v>9</v>
      </c>
      <c r="B32" s="238" t="s">
        <v>155</v>
      </c>
      <c r="C32" s="258" t="s">
        <v>156</v>
      </c>
      <c r="D32" s="239" t="s">
        <v>123</v>
      </c>
      <c r="E32" s="240">
        <v>1.64</v>
      </c>
      <c r="F32" s="241"/>
      <c r="G32" s="242">
        <f>ROUND(E32*F32,2)</f>
        <v>0</v>
      </c>
      <c r="H32" s="241"/>
      <c r="I32" s="242">
        <f>ROUND(E32*H32,2)</f>
        <v>0</v>
      </c>
      <c r="J32" s="241"/>
      <c r="K32" s="242">
        <f>ROUND(E32*J32,2)</f>
        <v>0</v>
      </c>
      <c r="L32" s="242">
        <v>21</v>
      </c>
      <c r="M32" s="242">
        <f>G32*(1+L32/100)</f>
        <v>0</v>
      </c>
      <c r="N32" s="240">
        <v>1.7</v>
      </c>
      <c r="O32" s="240">
        <f>ROUND(E32*N32,2)</f>
        <v>2.79</v>
      </c>
      <c r="P32" s="240">
        <v>0</v>
      </c>
      <c r="Q32" s="240">
        <f>ROUND(E32*P32,2)</f>
        <v>0</v>
      </c>
      <c r="R32" s="242" t="s">
        <v>124</v>
      </c>
      <c r="S32" s="242" t="s">
        <v>125</v>
      </c>
      <c r="T32" s="243" t="s">
        <v>125</v>
      </c>
      <c r="U32" s="225">
        <v>1.587</v>
      </c>
      <c r="V32" s="225">
        <f>ROUND(E32*U32,2)</f>
        <v>2.6</v>
      </c>
      <c r="W32" s="225"/>
      <c r="X32" s="225" t="s">
        <v>126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127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22.5" outlineLevel="1" x14ac:dyDescent="0.2">
      <c r="A33" s="221"/>
      <c r="B33" s="222"/>
      <c r="C33" s="259" t="s">
        <v>157</v>
      </c>
      <c r="D33" s="244"/>
      <c r="E33" s="244"/>
      <c r="F33" s="244"/>
      <c r="G33" s="244"/>
      <c r="H33" s="225"/>
      <c r="I33" s="225"/>
      <c r="J33" s="225"/>
      <c r="K33" s="225"/>
      <c r="L33" s="225"/>
      <c r="M33" s="225"/>
      <c r="N33" s="224"/>
      <c r="O33" s="224"/>
      <c r="P33" s="224"/>
      <c r="Q33" s="224"/>
      <c r="R33" s="225"/>
      <c r="S33" s="225"/>
      <c r="T33" s="225"/>
      <c r="U33" s="225"/>
      <c r="V33" s="225"/>
      <c r="W33" s="225"/>
      <c r="X33" s="225"/>
      <c r="Y33" s="214"/>
      <c r="Z33" s="214"/>
      <c r="AA33" s="214"/>
      <c r="AB33" s="214"/>
      <c r="AC33" s="214"/>
      <c r="AD33" s="214"/>
      <c r="AE33" s="214"/>
      <c r="AF33" s="214"/>
      <c r="AG33" s="214" t="s">
        <v>129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45" t="str">
        <f>C33</f>
        <v>sypaninou z vhodných hornin tř. 1 - 4 nebo materiálem připraveným podél výkopu ve vzdálenosti do 3 m od jeho kraje, pro jakoukoliv hloubku výkopu a jakoukoliv míru zhutnění,</v>
      </c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21"/>
      <c r="B34" s="222"/>
      <c r="C34" s="260" t="s">
        <v>158</v>
      </c>
      <c r="D34" s="227"/>
      <c r="E34" s="228">
        <v>1.64</v>
      </c>
      <c r="F34" s="225"/>
      <c r="G34" s="225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14"/>
      <c r="Z34" s="214"/>
      <c r="AA34" s="214"/>
      <c r="AB34" s="214"/>
      <c r="AC34" s="214"/>
      <c r="AD34" s="214"/>
      <c r="AE34" s="214"/>
      <c r="AF34" s="214"/>
      <c r="AG34" s="214" t="s">
        <v>131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7">
        <v>10</v>
      </c>
      <c r="B35" s="238" t="s">
        <v>159</v>
      </c>
      <c r="C35" s="258" t="s">
        <v>160</v>
      </c>
      <c r="D35" s="239" t="s">
        <v>123</v>
      </c>
      <c r="E35" s="240">
        <v>2.04</v>
      </c>
      <c r="F35" s="241"/>
      <c r="G35" s="242">
        <f>ROUND(E35*F35,2)</f>
        <v>0</v>
      </c>
      <c r="H35" s="241"/>
      <c r="I35" s="242">
        <f>ROUND(E35*H35,2)</f>
        <v>0</v>
      </c>
      <c r="J35" s="241"/>
      <c r="K35" s="242">
        <f>ROUND(E35*J35,2)</f>
        <v>0</v>
      </c>
      <c r="L35" s="242">
        <v>21</v>
      </c>
      <c r="M35" s="242">
        <f>G35*(1+L35/100)</f>
        <v>0</v>
      </c>
      <c r="N35" s="240">
        <v>0</v>
      </c>
      <c r="O35" s="240">
        <f>ROUND(E35*N35,2)</f>
        <v>0</v>
      </c>
      <c r="P35" s="240">
        <v>0</v>
      </c>
      <c r="Q35" s="240">
        <f>ROUND(E35*P35,2)</f>
        <v>0</v>
      </c>
      <c r="R35" s="242" t="s">
        <v>124</v>
      </c>
      <c r="S35" s="242" t="s">
        <v>125</v>
      </c>
      <c r="T35" s="243" t="s">
        <v>125</v>
      </c>
      <c r="U35" s="225">
        <v>0</v>
      </c>
      <c r="V35" s="225">
        <f>ROUND(E35*U35,2)</f>
        <v>0</v>
      </c>
      <c r="W35" s="225"/>
      <c r="X35" s="225" t="s">
        <v>126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127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60" t="s">
        <v>143</v>
      </c>
      <c r="D36" s="227"/>
      <c r="E36" s="228">
        <v>2.04</v>
      </c>
      <c r="F36" s="225"/>
      <c r="G36" s="225"/>
      <c r="H36" s="225"/>
      <c r="I36" s="225"/>
      <c r="J36" s="225"/>
      <c r="K36" s="225"/>
      <c r="L36" s="225"/>
      <c r="M36" s="225"/>
      <c r="N36" s="224"/>
      <c r="O36" s="224"/>
      <c r="P36" s="224"/>
      <c r="Q36" s="224"/>
      <c r="R36" s="225"/>
      <c r="S36" s="225"/>
      <c r="T36" s="225"/>
      <c r="U36" s="225"/>
      <c r="V36" s="225"/>
      <c r="W36" s="225"/>
      <c r="X36" s="225"/>
      <c r="Y36" s="214"/>
      <c r="Z36" s="214"/>
      <c r="AA36" s="214"/>
      <c r="AB36" s="214"/>
      <c r="AC36" s="214"/>
      <c r="AD36" s="214"/>
      <c r="AE36" s="214"/>
      <c r="AF36" s="214"/>
      <c r="AG36" s="214" t="s">
        <v>131</v>
      </c>
      <c r="AH36" s="214">
        <v>5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x14ac:dyDescent="0.2">
      <c r="A37" s="230" t="s">
        <v>119</v>
      </c>
      <c r="B37" s="231" t="s">
        <v>71</v>
      </c>
      <c r="C37" s="257" t="s">
        <v>72</v>
      </c>
      <c r="D37" s="232"/>
      <c r="E37" s="233"/>
      <c r="F37" s="234"/>
      <c r="G37" s="234">
        <f>SUMIF(AG38:AG40,"&lt;&gt;NOR",G38:G40)</f>
        <v>0</v>
      </c>
      <c r="H37" s="234"/>
      <c r="I37" s="234">
        <f>SUM(I38:I40)</f>
        <v>0</v>
      </c>
      <c r="J37" s="234"/>
      <c r="K37" s="234">
        <f>SUM(K38:K40)</f>
        <v>0</v>
      </c>
      <c r="L37" s="234"/>
      <c r="M37" s="234">
        <f>SUM(M38:M40)</f>
        <v>0</v>
      </c>
      <c r="N37" s="233"/>
      <c r="O37" s="233">
        <f>SUM(O38:O40)</f>
        <v>0.76</v>
      </c>
      <c r="P37" s="233"/>
      <c r="Q37" s="233">
        <f>SUM(Q38:Q40)</f>
        <v>0</v>
      </c>
      <c r="R37" s="234"/>
      <c r="S37" s="234"/>
      <c r="T37" s="235"/>
      <c r="U37" s="229"/>
      <c r="V37" s="229">
        <f>SUM(V38:V40)</f>
        <v>0.53</v>
      </c>
      <c r="W37" s="229"/>
      <c r="X37" s="229"/>
      <c r="AG37" t="s">
        <v>120</v>
      </c>
    </row>
    <row r="38" spans="1:60" outlineLevel="1" x14ac:dyDescent="0.2">
      <c r="A38" s="237">
        <v>11</v>
      </c>
      <c r="B38" s="238" t="s">
        <v>161</v>
      </c>
      <c r="C38" s="258" t="s">
        <v>162</v>
      </c>
      <c r="D38" s="239" t="s">
        <v>123</v>
      </c>
      <c r="E38" s="240">
        <v>0.4</v>
      </c>
      <c r="F38" s="241"/>
      <c r="G38" s="242">
        <f>ROUND(E38*F38,2)</f>
        <v>0</v>
      </c>
      <c r="H38" s="241"/>
      <c r="I38" s="242">
        <f>ROUND(E38*H38,2)</f>
        <v>0</v>
      </c>
      <c r="J38" s="241"/>
      <c r="K38" s="242">
        <f>ROUND(E38*J38,2)</f>
        <v>0</v>
      </c>
      <c r="L38" s="242">
        <v>21</v>
      </c>
      <c r="M38" s="242">
        <f>G38*(1+L38/100)</f>
        <v>0</v>
      </c>
      <c r="N38" s="240">
        <v>1.8907700000000001</v>
      </c>
      <c r="O38" s="240">
        <f>ROUND(E38*N38,2)</f>
        <v>0.76</v>
      </c>
      <c r="P38" s="240">
        <v>0</v>
      </c>
      <c r="Q38" s="240">
        <f>ROUND(E38*P38,2)</f>
        <v>0</v>
      </c>
      <c r="R38" s="242" t="s">
        <v>163</v>
      </c>
      <c r="S38" s="242" t="s">
        <v>125</v>
      </c>
      <c r="T38" s="243" t="s">
        <v>125</v>
      </c>
      <c r="U38" s="225">
        <v>1.3169999999999999</v>
      </c>
      <c r="V38" s="225">
        <f>ROUND(E38*U38,2)</f>
        <v>0.53</v>
      </c>
      <c r="W38" s="225"/>
      <c r="X38" s="225" t="s">
        <v>126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127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21"/>
      <c r="B39" s="222"/>
      <c r="C39" s="259" t="s">
        <v>164</v>
      </c>
      <c r="D39" s="244"/>
      <c r="E39" s="244"/>
      <c r="F39" s="244"/>
      <c r="G39" s="244"/>
      <c r="H39" s="225"/>
      <c r="I39" s="225"/>
      <c r="J39" s="225"/>
      <c r="K39" s="225"/>
      <c r="L39" s="225"/>
      <c r="M39" s="225"/>
      <c r="N39" s="224"/>
      <c r="O39" s="224"/>
      <c r="P39" s="224"/>
      <c r="Q39" s="224"/>
      <c r="R39" s="225"/>
      <c r="S39" s="225"/>
      <c r="T39" s="225"/>
      <c r="U39" s="225"/>
      <c r="V39" s="225"/>
      <c r="W39" s="225"/>
      <c r="X39" s="225"/>
      <c r="Y39" s="214"/>
      <c r="Z39" s="214"/>
      <c r="AA39" s="214"/>
      <c r="AB39" s="214"/>
      <c r="AC39" s="214"/>
      <c r="AD39" s="214"/>
      <c r="AE39" s="214"/>
      <c r="AF39" s="214"/>
      <c r="AG39" s="214" t="s">
        <v>129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60" t="s">
        <v>165</v>
      </c>
      <c r="D40" s="227"/>
      <c r="E40" s="228">
        <v>0.4</v>
      </c>
      <c r="F40" s="225"/>
      <c r="G40" s="225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14"/>
      <c r="Z40" s="214"/>
      <c r="AA40" s="214"/>
      <c r="AB40" s="214"/>
      <c r="AC40" s="214"/>
      <c r="AD40" s="214"/>
      <c r="AE40" s="214"/>
      <c r="AF40" s="214"/>
      <c r="AG40" s="214" t="s">
        <v>131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x14ac:dyDescent="0.2">
      <c r="A41" s="230" t="s">
        <v>119</v>
      </c>
      <c r="B41" s="231" t="s">
        <v>73</v>
      </c>
      <c r="C41" s="257" t="s">
        <v>74</v>
      </c>
      <c r="D41" s="232"/>
      <c r="E41" s="233"/>
      <c r="F41" s="234"/>
      <c r="G41" s="234">
        <f>SUMIF(AG42:AG52,"&lt;&gt;NOR",G42:G52)</f>
        <v>0</v>
      </c>
      <c r="H41" s="234"/>
      <c r="I41" s="234">
        <f>SUM(I42:I52)</f>
        <v>0</v>
      </c>
      <c r="J41" s="234"/>
      <c r="K41" s="234">
        <f>SUM(K42:K52)</f>
        <v>0</v>
      </c>
      <c r="L41" s="234"/>
      <c r="M41" s="234">
        <f>SUM(M42:M52)</f>
        <v>0</v>
      </c>
      <c r="N41" s="233"/>
      <c r="O41" s="233">
        <f>SUM(O42:O52)</f>
        <v>0.84</v>
      </c>
      <c r="P41" s="233"/>
      <c r="Q41" s="233">
        <f>SUM(Q42:Q52)</f>
        <v>1.25</v>
      </c>
      <c r="R41" s="234"/>
      <c r="S41" s="234"/>
      <c r="T41" s="235"/>
      <c r="U41" s="229"/>
      <c r="V41" s="229">
        <f>SUM(V42:V52)</f>
        <v>14.17</v>
      </c>
      <c r="W41" s="229"/>
      <c r="X41" s="229"/>
      <c r="AG41" t="s">
        <v>120</v>
      </c>
    </row>
    <row r="42" spans="1:60" outlineLevel="1" x14ac:dyDescent="0.2">
      <c r="A42" s="237">
        <v>12</v>
      </c>
      <c r="B42" s="238" t="s">
        <v>166</v>
      </c>
      <c r="C42" s="258" t="s">
        <v>167</v>
      </c>
      <c r="D42" s="239" t="s">
        <v>168</v>
      </c>
      <c r="E42" s="240">
        <v>1.1850000000000001</v>
      </c>
      <c r="F42" s="241"/>
      <c r="G42" s="242">
        <f>ROUND(E42*F42,2)</f>
        <v>0</v>
      </c>
      <c r="H42" s="241"/>
      <c r="I42" s="242">
        <f>ROUND(E42*H42,2)</f>
        <v>0</v>
      </c>
      <c r="J42" s="241"/>
      <c r="K42" s="242">
        <f>ROUND(E42*J42,2)</f>
        <v>0</v>
      </c>
      <c r="L42" s="242">
        <v>21</v>
      </c>
      <c r="M42" s="242">
        <f>G42*(1+L42/100)</f>
        <v>0</v>
      </c>
      <c r="N42" s="240">
        <v>0</v>
      </c>
      <c r="O42" s="240">
        <f>ROUND(E42*N42,2)</f>
        <v>0</v>
      </c>
      <c r="P42" s="240">
        <v>0</v>
      </c>
      <c r="Q42" s="240">
        <f>ROUND(E42*P42,2)</f>
        <v>0</v>
      </c>
      <c r="R42" s="242" t="s">
        <v>169</v>
      </c>
      <c r="S42" s="242" t="s">
        <v>125</v>
      </c>
      <c r="T42" s="243" t="s">
        <v>125</v>
      </c>
      <c r="U42" s="225">
        <v>0</v>
      </c>
      <c r="V42" s="225">
        <f>ROUND(E42*U42,2)</f>
        <v>0</v>
      </c>
      <c r="W42" s="225"/>
      <c r="X42" s="225" t="s">
        <v>126</v>
      </c>
      <c r="Y42" s="214"/>
      <c r="Z42" s="214"/>
      <c r="AA42" s="214"/>
      <c r="AB42" s="214"/>
      <c r="AC42" s="214"/>
      <c r="AD42" s="214"/>
      <c r="AE42" s="214"/>
      <c r="AF42" s="214"/>
      <c r="AG42" s="214" t="s">
        <v>127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21"/>
      <c r="B43" s="222"/>
      <c r="C43" s="260" t="s">
        <v>170</v>
      </c>
      <c r="D43" s="227"/>
      <c r="E43" s="228">
        <v>1.1850000000000001</v>
      </c>
      <c r="F43" s="225"/>
      <c r="G43" s="225"/>
      <c r="H43" s="225"/>
      <c r="I43" s="225"/>
      <c r="J43" s="225"/>
      <c r="K43" s="225"/>
      <c r="L43" s="225"/>
      <c r="M43" s="225"/>
      <c r="N43" s="224"/>
      <c r="O43" s="224"/>
      <c r="P43" s="224"/>
      <c r="Q43" s="224"/>
      <c r="R43" s="225"/>
      <c r="S43" s="225"/>
      <c r="T43" s="225"/>
      <c r="U43" s="225"/>
      <c r="V43" s="225"/>
      <c r="W43" s="225"/>
      <c r="X43" s="225"/>
      <c r="Y43" s="214"/>
      <c r="Z43" s="214"/>
      <c r="AA43" s="214"/>
      <c r="AB43" s="214"/>
      <c r="AC43" s="214"/>
      <c r="AD43" s="214"/>
      <c r="AE43" s="214"/>
      <c r="AF43" s="214"/>
      <c r="AG43" s="214" t="s">
        <v>131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ht="22.5" outlineLevel="1" x14ac:dyDescent="0.2">
      <c r="A44" s="237">
        <v>13</v>
      </c>
      <c r="B44" s="238" t="s">
        <v>171</v>
      </c>
      <c r="C44" s="258" t="s">
        <v>172</v>
      </c>
      <c r="D44" s="239" t="s">
        <v>173</v>
      </c>
      <c r="E44" s="240">
        <v>3</v>
      </c>
      <c r="F44" s="241"/>
      <c r="G44" s="242">
        <f>ROUND(E44*F44,2)</f>
        <v>0</v>
      </c>
      <c r="H44" s="241"/>
      <c r="I44" s="242">
        <f>ROUND(E44*H44,2)</f>
        <v>0</v>
      </c>
      <c r="J44" s="241"/>
      <c r="K44" s="242">
        <f>ROUND(E44*J44,2)</f>
        <v>0</v>
      </c>
      <c r="L44" s="242">
        <v>21</v>
      </c>
      <c r="M44" s="242">
        <f>G44*(1+L44/100)</f>
        <v>0</v>
      </c>
      <c r="N44" s="240">
        <v>0.28025</v>
      </c>
      <c r="O44" s="240">
        <f>ROUND(E44*N44,2)</f>
        <v>0.84</v>
      </c>
      <c r="P44" s="240">
        <v>0.41699999999999998</v>
      </c>
      <c r="Q44" s="240">
        <f>ROUND(E44*P44,2)</f>
        <v>1.25</v>
      </c>
      <c r="R44" s="242" t="s">
        <v>174</v>
      </c>
      <c r="S44" s="242" t="s">
        <v>125</v>
      </c>
      <c r="T44" s="243" t="s">
        <v>125</v>
      </c>
      <c r="U44" s="225">
        <v>4.7230499999999997</v>
      </c>
      <c r="V44" s="225">
        <f>ROUND(E44*U44,2)</f>
        <v>14.17</v>
      </c>
      <c r="W44" s="225"/>
      <c r="X44" s="225" t="s">
        <v>175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176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ht="33.75" outlineLevel="1" x14ac:dyDescent="0.2">
      <c r="A45" s="221"/>
      <c r="B45" s="222"/>
      <c r="C45" s="261" t="s">
        <v>177</v>
      </c>
      <c r="D45" s="246"/>
      <c r="E45" s="246"/>
      <c r="F45" s="246"/>
      <c r="G45" s="246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14"/>
      <c r="Z45" s="214"/>
      <c r="AA45" s="214"/>
      <c r="AB45" s="214"/>
      <c r="AC45" s="214"/>
      <c r="AD45" s="214"/>
      <c r="AE45" s="214"/>
      <c r="AF45" s="214"/>
      <c r="AG45" s="214" t="s">
        <v>178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45" t="str">
        <f>C45</f>
        <v>Vybourání dlažeb z dlaždic kameninových, cementových, teracových, čedičových nebo keramických tloušťky do 10 mm s jakoukoliv výplní spár, odstranění podkladů pod dlažby tloušťky 150 mm, vnitrostaveništní přesunu, svislé přemístění do výše jednoho podlaží, odvoz na skládku do 10 km, zřízení nové podlahy ve skladbě:</v>
      </c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21"/>
      <c r="B46" s="222"/>
      <c r="C46" s="262" t="s">
        <v>256</v>
      </c>
      <c r="D46" s="247"/>
      <c r="E46" s="247"/>
      <c r="F46" s="247"/>
      <c r="G46" s="247"/>
      <c r="H46" s="225"/>
      <c r="I46" s="225"/>
      <c r="J46" s="225"/>
      <c r="K46" s="225"/>
      <c r="L46" s="225"/>
      <c r="M46" s="225"/>
      <c r="N46" s="224"/>
      <c r="O46" s="224"/>
      <c r="P46" s="224"/>
      <c r="Q46" s="224"/>
      <c r="R46" s="225"/>
      <c r="S46" s="225"/>
      <c r="T46" s="225"/>
      <c r="U46" s="225"/>
      <c r="V46" s="225"/>
      <c r="W46" s="225"/>
      <c r="X46" s="225"/>
      <c r="Y46" s="214"/>
      <c r="Z46" s="214"/>
      <c r="AA46" s="214"/>
      <c r="AB46" s="214"/>
      <c r="AC46" s="214"/>
      <c r="AD46" s="214"/>
      <c r="AE46" s="214"/>
      <c r="AF46" s="214"/>
      <c r="AG46" s="214" t="s">
        <v>178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21"/>
      <c r="B47" s="222"/>
      <c r="C47" s="262" t="s">
        <v>179</v>
      </c>
      <c r="D47" s="247"/>
      <c r="E47" s="247"/>
      <c r="F47" s="247"/>
      <c r="G47" s="247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14"/>
      <c r="Z47" s="214"/>
      <c r="AA47" s="214"/>
      <c r="AB47" s="214"/>
      <c r="AC47" s="214"/>
      <c r="AD47" s="214"/>
      <c r="AE47" s="214"/>
      <c r="AF47" s="214"/>
      <c r="AG47" s="214" t="s">
        <v>178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21"/>
      <c r="B48" s="222"/>
      <c r="C48" s="262" t="s">
        <v>180</v>
      </c>
      <c r="D48" s="247"/>
      <c r="E48" s="247"/>
      <c r="F48" s="247"/>
      <c r="G48" s="247"/>
      <c r="H48" s="225"/>
      <c r="I48" s="225"/>
      <c r="J48" s="225"/>
      <c r="K48" s="225"/>
      <c r="L48" s="225"/>
      <c r="M48" s="225"/>
      <c r="N48" s="224"/>
      <c r="O48" s="224"/>
      <c r="P48" s="224"/>
      <c r="Q48" s="224"/>
      <c r="R48" s="225"/>
      <c r="S48" s="225"/>
      <c r="T48" s="225"/>
      <c r="U48" s="225"/>
      <c r="V48" s="225"/>
      <c r="W48" s="225"/>
      <c r="X48" s="225"/>
      <c r="Y48" s="214"/>
      <c r="Z48" s="214"/>
      <c r="AA48" s="214"/>
      <c r="AB48" s="214"/>
      <c r="AC48" s="214"/>
      <c r="AD48" s="214"/>
      <c r="AE48" s="214"/>
      <c r="AF48" s="214"/>
      <c r="AG48" s="214" t="s">
        <v>178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1"/>
      <c r="B49" s="222"/>
      <c r="C49" s="262" t="s">
        <v>181</v>
      </c>
      <c r="D49" s="247"/>
      <c r="E49" s="247"/>
      <c r="F49" s="247"/>
      <c r="G49" s="247"/>
      <c r="H49" s="225"/>
      <c r="I49" s="225"/>
      <c r="J49" s="225"/>
      <c r="K49" s="225"/>
      <c r="L49" s="225"/>
      <c r="M49" s="225"/>
      <c r="N49" s="224"/>
      <c r="O49" s="224"/>
      <c r="P49" s="224"/>
      <c r="Q49" s="224"/>
      <c r="R49" s="225"/>
      <c r="S49" s="225"/>
      <c r="T49" s="225"/>
      <c r="U49" s="225"/>
      <c r="V49" s="225"/>
      <c r="W49" s="225"/>
      <c r="X49" s="225"/>
      <c r="Y49" s="214"/>
      <c r="Z49" s="214"/>
      <c r="AA49" s="214"/>
      <c r="AB49" s="214"/>
      <c r="AC49" s="214"/>
      <c r="AD49" s="214"/>
      <c r="AE49" s="214"/>
      <c r="AF49" s="214"/>
      <c r="AG49" s="214" t="s">
        <v>178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1"/>
      <c r="B50" s="222"/>
      <c r="C50" s="262" t="s">
        <v>182</v>
      </c>
      <c r="D50" s="247"/>
      <c r="E50" s="247"/>
      <c r="F50" s="247"/>
      <c r="G50" s="247"/>
      <c r="H50" s="225"/>
      <c r="I50" s="225"/>
      <c r="J50" s="225"/>
      <c r="K50" s="225"/>
      <c r="L50" s="225"/>
      <c r="M50" s="225"/>
      <c r="N50" s="224"/>
      <c r="O50" s="224"/>
      <c r="P50" s="224"/>
      <c r="Q50" s="224"/>
      <c r="R50" s="225"/>
      <c r="S50" s="225"/>
      <c r="T50" s="225"/>
      <c r="U50" s="225"/>
      <c r="V50" s="225"/>
      <c r="W50" s="225"/>
      <c r="X50" s="225"/>
      <c r="Y50" s="214"/>
      <c r="Z50" s="214"/>
      <c r="AA50" s="214"/>
      <c r="AB50" s="214"/>
      <c r="AC50" s="214"/>
      <c r="AD50" s="214"/>
      <c r="AE50" s="214"/>
      <c r="AF50" s="214"/>
      <c r="AG50" s="214" t="s">
        <v>178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21"/>
      <c r="B51" s="222"/>
      <c r="C51" s="262" t="s">
        <v>183</v>
      </c>
      <c r="D51" s="247"/>
      <c r="E51" s="247"/>
      <c r="F51" s="247"/>
      <c r="G51" s="247"/>
      <c r="H51" s="225"/>
      <c r="I51" s="225"/>
      <c r="J51" s="225"/>
      <c r="K51" s="225"/>
      <c r="L51" s="225"/>
      <c r="M51" s="225"/>
      <c r="N51" s="224"/>
      <c r="O51" s="224"/>
      <c r="P51" s="224"/>
      <c r="Q51" s="224"/>
      <c r="R51" s="225"/>
      <c r="S51" s="225"/>
      <c r="T51" s="225"/>
      <c r="U51" s="225"/>
      <c r="V51" s="225"/>
      <c r="W51" s="225"/>
      <c r="X51" s="225"/>
      <c r="Y51" s="214"/>
      <c r="Z51" s="214"/>
      <c r="AA51" s="214"/>
      <c r="AB51" s="214"/>
      <c r="AC51" s="214"/>
      <c r="AD51" s="214"/>
      <c r="AE51" s="214"/>
      <c r="AF51" s="214"/>
      <c r="AG51" s="214" t="s">
        <v>178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21"/>
      <c r="B52" s="222"/>
      <c r="C52" s="260" t="s">
        <v>184</v>
      </c>
      <c r="D52" s="227"/>
      <c r="E52" s="228">
        <v>3</v>
      </c>
      <c r="F52" s="225"/>
      <c r="G52" s="225"/>
      <c r="H52" s="225"/>
      <c r="I52" s="225"/>
      <c r="J52" s="225"/>
      <c r="K52" s="225"/>
      <c r="L52" s="225"/>
      <c r="M52" s="225"/>
      <c r="N52" s="224"/>
      <c r="O52" s="224"/>
      <c r="P52" s="224"/>
      <c r="Q52" s="224"/>
      <c r="R52" s="225"/>
      <c r="S52" s="225"/>
      <c r="T52" s="225"/>
      <c r="U52" s="225"/>
      <c r="V52" s="225"/>
      <c r="W52" s="225"/>
      <c r="X52" s="225"/>
      <c r="Y52" s="214"/>
      <c r="Z52" s="214"/>
      <c r="AA52" s="214"/>
      <c r="AB52" s="214"/>
      <c r="AC52" s="214"/>
      <c r="AD52" s="214"/>
      <c r="AE52" s="214"/>
      <c r="AF52" s="214"/>
      <c r="AG52" s="214" t="s">
        <v>131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x14ac:dyDescent="0.2">
      <c r="A53" s="230" t="s">
        <v>119</v>
      </c>
      <c r="B53" s="231" t="s">
        <v>75</v>
      </c>
      <c r="C53" s="257" t="s">
        <v>76</v>
      </c>
      <c r="D53" s="232"/>
      <c r="E53" s="233"/>
      <c r="F53" s="234"/>
      <c r="G53" s="234">
        <f>SUMIF(AG54:AG68,"&lt;&gt;NOR",G54:G68)</f>
        <v>0</v>
      </c>
      <c r="H53" s="234"/>
      <c r="I53" s="234">
        <f>SUM(I54:I68)</f>
        <v>0</v>
      </c>
      <c r="J53" s="234"/>
      <c r="K53" s="234">
        <f>SUM(K54:K68)</f>
        <v>0</v>
      </c>
      <c r="L53" s="234"/>
      <c r="M53" s="234">
        <f>SUM(M54:M68)</f>
        <v>0</v>
      </c>
      <c r="N53" s="233"/>
      <c r="O53" s="233">
        <f>SUM(O54:O68)</f>
        <v>0.01</v>
      </c>
      <c r="P53" s="233"/>
      <c r="Q53" s="233">
        <f>SUM(Q54:Q68)</f>
        <v>0</v>
      </c>
      <c r="R53" s="234"/>
      <c r="S53" s="234"/>
      <c r="T53" s="235"/>
      <c r="U53" s="229"/>
      <c r="V53" s="229">
        <f>SUM(V54:V68)</f>
        <v>4.6999999999999993</v>
      </c>
      <c r="W53" s="229"/>
      <c r="X53" s="229"/>
      <c r="AG53" t="s">
        <v>120</v>
      </c>
    </row>
    <row r="54" spans="1:60" outlineLevel="1" x14ac:dyDescent="0.2">
      <c r="A54" s="237">
        <v>14</v>
      </c>
      <c r="B54" s="238" t="s">
        <v>185</v>
      </c>
      <c r="C54" s="258" t="s">
        <v>186</v>
      </c>
      <c r="D54" s="239" t="s">
        <v>187</v>
      </c>
      <c r="E54" s="240">
        <v>10</v>
      </c>
      <c r="F54" s="241"/>
      <c r="G54" s="242">
        <f>ROUND(E54*F54,2)</f>
        <v>0</v>
      </c>
      <c r="H54" s="241"/>
      <c r="I54" s="242">
        <f>ROUND(E54*H54,2)</f>
        <v>0</v>
      </c>
      <c r="J54" s="241"/>
      <c r="K54" s="242">
        <f>ROUND(E54*J54,2)</f>
        <v>0</v>
      </c>
      <c r="L54" s="242">
        <v>21</v>
      </c>
      <c r="M54" s="242">
        <f>G54*(1+L54/100)</f>
        <v>0</v>
      </c>
      <c r="N54" s="240">
        <v>0</v>
      </c>
      <c r="O54" s="240">
        <f>ROUND(E54*N54,2)</f>
        <v>0</v>
      </c>
      <c r="P54" s="240">
        <v>0</v>
      </c>
      <c r="Q54" s="240">
        <f>ROUND(E54*P54,2)</f>
        <v>0</v>
      </c>
      <c r="R54" s="242" t="s">
        <v>163</v>
      </c>
      <c r="S54" s="242" t="s">
        <v>125</v>
      </c>
      <c r="T54" s="243" t="s">
        <v>125</v>
      </c>
      <c r="U54" s="225">
        <v>6.6000000000000003E-2</v>
      </c>
      <c r="V54" s="225">
        <f>ROUND(E54*U54,2)</f>
        <v>0.66</v>
      </c>
      <c r="W54" s="225"/>
      <c r="X54" s="225" t="s">
        <v>126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127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21"/>
      <c r="B55" s="222"/>
      <c r="C55" s="259" t="s">
        <v>188</v>
      </c>
      <c r="D55" s="244"/>
      <c r="E55" s="244"/>
      <c r="F55" s="244"/>
      <c r="G55" s="244"/>
      <c r="H55" s="225"/>
      <c r="I55" s="225"/>
      <c r="J55" s="225"/>
      <c r="K55" s="225"/>
      <c r="L55" s="225"/>
      <c r="M55" s="225"/>
      <c r="N55" s="224"/>
      <c r="O55" s="224"/>
      <c r="P55" s="224"/>
      <c r="Q55" s="224"/>
      <c r="R55" s="225"/>
      <c r="S55" s="225"/>
      <c r="T55" s="225"/>
      <c r="U55" s="225"/>
      <c r="V55" s="225"/>
      <c r="W55" s="225"/>
      <c r="X55" s="225"/>
      <c r="Y55" s="214"/>
      <c r="Z55" s="214"/>
      <c r="AA55" s="214"/>
      <c r="AB55" s="214"/>
      <c r="AC55" s="214"/>
      <c r="AD55" s="214"/>
      <c r="AE55" s="214"/>
      <c r="AF55" s="214"/>
      <c r="AG55" s="214" t="s">
        <v>129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7">
        <v>15</v>
      </c>
      <c r="B56" s="238" t="s">
        <v>189</v>
      </c>
      <c r="C56" s="258" t="s">
        <v>190</v>
      </c>
      <c r="D56" s="239" t="s">
        <v>187</v>
      </c>
      <c r="E56" s="240">
        <v>1.2</v>
      </c>
      <c r="F56" s="241"/>
      <c r="G56" s="242">
        <f>ROUND(E56*F56,2)</f>
        <v>0</v>
      </c>
      <c r="H56" s="241"/>
      <c r="I56" s="242">
        <f>ROUND(E56*H56,2)</f>
        <v>0</v>
      </c>
      <c r="J56" s="241"/>
      <c r="K56" s="242">
        <f>ROUND(E56*J56,2)</f>
        <v>0</v>
      </c>
      <c r="L56" s="242">
        <v>21</v>
      </c>
      <c r="M56" s="242">
        <f>G56*(1+L56/100)</f>
        <v>0</v>
      </c>
      <c r="N56" s="240">
        <v>1.0000000000000001E-5</v>
      </c>
      <c r="O56" s="240">
        <f>ROUND(E56*N56,2)</f>
        <v>0</v>
      </c>
      <c r="P56" s="240">
        <v>0</v>
      </c>
      <c r="Q56" s="240">
        <f>ROUND(E56*P56,2)</f>
        <v>0</v>
      </c>
      <c r="R56" s="242" t="s">
        <v>163</v>
      </c>
      <c r="S56" s="242" t="s">
        <v>125</v>
      </c>
      <c r="T56" s="243" t="s">
        <v>125</v>
      </c>
      <c r="U56" s="225">
        <v>9.7000000000000003E-2</v>
      </c>
      <c r="V56" s="225">
        <f>ROUND(E56*U56,2)</f>
        <v>0.12</v>
      </c>
      <c r="W56" s="225"/>
      <c r="X56" s="225" t="s">
        <v>126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127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21"/>
      <c r="B57" s="222"/>
      <c r="C57" s="259" t="s">
        <v>188</v>
      </c>
      <c r="D57" s="244"/>
      <c r="E57" s="244"/>
      <c r="F57" s="244"/>
      <c r="G57" s="244"/>
      <c r="H57" s="225"/>
      <c r="I57" s="225"/>
      <c r="J57" s="225"/>
      <c r="K57" s="225"/>
      <c r="L57" s="225"/>
      <c r="M57" s="225"/>
      <c r="N57" s="224"/>
      <c r="O57" s="224"/>
      <c r="P57" s="224"/>
      <c r="Q57" s="224"/>
      <c r="R57" s="225"/>
      <c r="S57" s="225"/>
      <c r="T57" s="225"/>
      <c r="U57" s="225"/>
      <c r="V57" s="225"/>
      <c r="W57" s="225"/>
      <c r="X57" s="225"/>
      <c r="Y57" s="214"/>
      <c r="Z57" s="214"/>
      <c r="AA57" s="214"/>
      <c r="AB57" s="214"/>
      <c r="AC57" s="214"/>
      <c r="AD57" s="214"/>
      <c r="AE57" s="214"/>
      <c r="AF57" s="214"/>
      <c r="AG57" s="214" t="s">
        <v>129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21"/>
      <c r="B58" s="222"/>
      <c r="C58" s="260" t="s">
        <v>191</v>
      </c>
      <c r="D58" s="227"/>
      <c r="E58" s="228">
        <v>1.2</v>
      </c>
      <c r="F58" s="225"/>
      <c r="G58" s="225"/>
      <c r="H58" s="225"/>
      <c r="I58" s="225"/>
      <c r="J58" s="225"/>
      <c r="K58" s="225"/>
      <c r="L58" s="225"/>
      <c r="M58" s="225"/>
      <c r="N58" s="224"/>
      <c r="O58" s="224"/>
      <c r="P58" s="224"/>
      <c r="Q58" s="224"/>
      <c r="R58" s="225"/>
      <c r="S58" s="225"/>
      <c r="T58" s="225"/>
      <c r="U58" s="225"/>
      <c r="V58" s="225"/>
      <c r="W58" s="225"/>
      <c r="X58" s="225"/>
      <c r="Y58" s="214"/>
      <c r="Z58" s="214"/>
      <c r="AA58" s="214"/>
      <c r="AB58" s="214"/>
      <c r="AC58" s="214"/>
      <c r="AD58" s="214"/>
      <c r="AE58" s="214"/>
      <c r="AF58" s="214"/>
      <c r="AG58" s="214" t="s">
        <v>131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22.5" outlineLevel="1" x14ac:dyDescent="0.2">
      <c r="A59" s="237">
        <v>16</v>
      </c>
      <c r="B59" s="238" t="s">
        <v>192</v>
      </c>
      <c r="C59" s="258" t="s">
        <v>193</v>
      </c>
      <c r="D59" s="239" t="s">
        <v>194</v>
      </c>
      <c r="E59" s="240">
        <v>6</v>
      </c>
      <c r="F59" s="241"/>
      <c r="G59" s="242">
        <f>ROUND(E59*F59,2)</f>
        <v>0</v>
      </c>
      <c r="H59" s="241"/>
      <c r="I59" s="242">
        <f>ROUND(E59*H59,2)</f>
        <v>0</v>
      </c>
      <c r="J59" s="241"/>
      <c r="K59" s="242">
        <f>ROUND(E59*J59,2)</f>
        <v>0</v>
      </c>
      <c r="L59" s="242">
        <v>21</v>
      </c>
      <c r="M59" s="242">
        <f>G59*(1+L59/100)</f>
        <v>0</v>
      </c>
      <c r="N59" s="240">
        <v>3.0000000000000001E-5</v>
      </c>
      <c r="O59" s="240">
        <f>ROUND(E59*N59,2)</f>
        <v>0</v>
      </c>
      <c r="P59" s="240">
        <v>0</v>
      </c>
      <c r="Q59" s="240">
        <f>ROUND(E59*P59,2)</f>
        <v>0</v>
      </c>
      <c r="R59" s="242" t="s">
        <v>163</v>
      </c>
      <c r="S59" s="242" t="s">
        <v>125</v>
      </c>
      <c r="T59" s="243" t="s">
        <v>125</v>
      </c>
      <c r="U59" s="225">
        <v>0.33</v>
      </c>
      <c r="V59" s="225">
        <f>ROUND(E59*U59,2)</f>
        <v>1.98</v>
      </c>
      <c r="W59" s="225"/>
      <c r="X59" s="225" t="s">
        <v>126</v>
      </c>
      <c r="Y59" s="214"/>
      <c r="Z59" s="214"/>
      <c r="AA59" s="214"/>
      <c r="AB59" s="214"/>
      <c r="AC59" s="214"/>
      <c r="AD59" s="214"/>
      <c r="AE59" s="214"/>
      <c r="AF59" s="214"/>
      <c r="AG59" s="214" t="s">
        <v>127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59" t="s">
        <v>164</v>
      </c>
      <c r="D60" s="244"/>
      <c r="E60" s="244"/>
      <c r="F60" s="244"/>
      <c r="G60" s="244"/>
      <c r="H60" s="225"/>
      <c r="I60" s="225"/>
      <c r="J60" s="225"/>
      <c r="K60" s="225"/>
      <c r="L60" s="225"/>
      <c r="M60" s="225"/>
      <c r="N60" s="224"/>
      <c r="O60" s="224"/>
      <c r="P60" s="224"/>
      <c r="Q60" s="224"/>
      <c r="R60" s="225"/>
      <c r="S60" s="225"/>
      <c r="T60" s="225"/>
      <c r="U60" s="225"/>
      <c r="V60" s="225"/>
      <c r="W60" s="225"/>
      <c r="X60" s="225"/>
      <c r="Y60" s="214"/>
      <c r="Z60" s="214"/>
      <c r="AA60" s="214"/>
      <c r="AB60" s="214"/>
      <c r="AC60" s="214"/>
      <c r="AD60" s="214"/>
      <c r="AE60" s="214"/>
      <c r="AF60" s="214"/>
      <c r="AG60" s="214" t="s">
        <v>129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22.5" outlineLevel="1" x14ac:dyDescent="0.2">
      <c r="A61" s="237">
        <v>17</v>
      </c>
      <c r="B61" s="238" t="s">
        <v>195</v>
      </c>
      <c r="C61" s="258" t="s">
        <v>196</v>
      </c>
      <c r="D61" s="239" t="s">
        <v>194</v>
      </c>
      <c r="E61" s="240">
        <v>11</v>
      </c>
      <c r="F61" s="241"/>
      <c r="G61" s="242">
        <f>ROUND(E61*F61,2)</f>
        <v>0</v>
      </c>
      <c r="H61" s="241"/>
      <c r="I61" s="242">
        <f>ROUND(E61*H61,2)</f>
        <v>0</v>
      </c>
      <c r="J61" s="241"/>
      <c r="K61" s="242">
        <f>ROUND(E61*J61,2)</f>
        <v>0</v>
      </c>
      <c r="L61" s="242">
        <v>21</v>
      </c>
      <c r="M61" s="242">
        <f>G61*(1+L61/100)</f>
        <v>0</v>
      </c>
      <c r="N61" s="240">
        <v>1.0000000000000001E-5</v>
      </c>
      <c r="O61" s="240">
        <f>ROUND(E61*N61,2)</f>
        <v>0</v>
      </c>
      <c r="P61" s="240">
        <v>0</v>
      </c>
      <c r="Q61" s="240">
        <f>ROUND(E61*P61,2)</f>
        <v>0</v>
      </c>
      <c r="R61" s="242" t="s">
        <v>163</v>
      </c>
      <c r="S61" s="242" t="s">
        <v>125</v>
      </c>
      <c r="T61" s="243" t="s">
        <v>125</v>
      </c>
      <c r="U61" s="225">
        <v>0.17599999999999999</v>
      </c>
      <c r="V61" s="225">
        <f>ROUND(E61*U61,2)</f>
        <v>1.94</v>
      </c>
      <c r="W61" s="225"/>
      <c r="X61" s="225" t="s">
        <v>126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127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59" t="s">
        <v>164</v>
      </c>
      <c r="D62" s="244"/>
      <c r="E62" s="244"/>
      <c r="F62" s="244"/>
      <c r="G62" s="244"/>
      <c r="H62" s="225"/>
      <c r="I62" s="225"/>
      <c r="J62" s="225"/>
      <c r="K62" s="225"/>
      <c r="L62" s="225"/>
      <c r="M62" s="225"/>
      <c r="N62" s="224"/>
      <c r="O62" s="224"/>
      <c r="P62" s="224"/>
      <c r="Q62" s="224"/>
      <c r="R62" s="225"/>
      <c r="S62" s="225"/>
      <c r="T62" s="225"/>
      <c r="U62" s="225"/>
      <c r="V62" s="225"/>
      <c r="W62" s="225"/>
      <c r="X62" s="225"/>
      <c r="Y62" s="214"/>
      <c r="Z62" s="214"/>
      <c r="AA62" s="214"/>
      <c r="AB62" s="214"/>
      <c r="AC62" s="214"/>
      <c r="AD62" s="214"/>
      <c r="AE62" s="214"/>
      <c r="AF62" s="214"/>
      <c r="AG62" s="214" t="s">
        <v>129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48">
        <v>18</v>
      </c>
      <c r="B63" s="249" t="s">
        <v>197</v>
      </c>
      <c r="C63" s="263" t="s">
        <v>198</v>
      </c>
      <c r="D63" s="250" t="s">
        <v>199</v>
      </c>
      <c r="E63" s="251">
        <v>2</v>
      </c>
      <c r="F63" s="252"/>
      <c r="G63" s="253">
        <f>ROUND(E63*F63,2)</f>
        <v>0</v>
      </c>
      <c r="H63" s="252"/>
      <c r="I63" s="253">
        <f>ROUND(E63*H63,2)</f>
        <v>0</v>
      </c>
      <c r="J63" s="252"/>
      <c r="K63" s="253">
        <f>ROUND(E63*J63,2)</f>
        <v>0</v>
      </c>
      <c r="L63" s="253">
        <v>21</v>
      </c>
      <c r="M63" s="253">
        <f>G63*(1+L63/100)</f>
        <v>0</v>
      </c>
      <c r="N63" s="251">
        <v>0</v>
      </c>
      <c r="O63" s="251">
        <f>ROUND(E63*N63,2)</f>
        <v>0</v>
      </c>
      <c r="P63" s="251">
        <v>0</v>
      </c>
      <c r="Q63" s="251">
        <f>ROUND(E63*P63,2)</f>
        <v>0</v>
      </c>
      <c r="R63" s="253"/>
      <c r="S63" s="253" t="s">
        <v>200</v>
      </c>
      <c r="T63" s="254" t="s">
        <v>201</v>
      </c>
      <c r="U63" s="225">
        <v>0</v>
      </c>
      <c r="V63" s="225">
        <f>ROUND(E63*U63,2)</f>
        <v>0</v>
      </c>
      <c r="W63" s="225"/>
      <c r="X63" s="225" t="s">
        <v>126</v>
      </c>
      <c r="Y63" s="214"/>
      <c r="Z63" s="214"/>
      <c r="AA63" s="214"/>
      <c r="AB63" s="214"/>
      <c r="AC63" s="214"/>
      <c r="AD63" s="214"/>
      <c r="AE63" s="214"/>
      <c r="AF63" s="214"/>
      <c r="AG63" s="214" t="s">
        <v>127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ht="22.5" outlineLevel="1" x14ac:dyDescent="0.2">
      <c r="A64" s="237">
        <v>19</v>
      </c>
      <c r="B64" s="238" t="s">
        <v>202</v>
      </c>
      <c r="C64" s="258" t="s">
        <v>203</v>
      </c>
      <c r="D64" s="239" t="s">
        <v>194</v>
      </c>
      <c r="E64" s="240">
        <v>2</v>
      </c>
      <c r="F64" s="241"/>
      <c r="G64" s="242">
        <f>ROUND(E64*F64,2)</f>
        <v>0</v>
      </c>
      <c r="H64" s="241"/>
      <c r="I64" s="242">
        <f>ROUND(E64*H64,2)</f>
        <v>0</v>
      </c>
      <c r="J64" s="241"/>
      <c r="K64" s="242">
        <f>ROUND(E64*J64,2)</f>
        <v>0</v>
      </c>
      <c r="L64" s="242">
        <v>21</v>
      </c>
      <c r="M64" s="242">
        <f>G64*(1+L64/100)</f>
        <v>0</v>
      </c>
      <c r="N64" s="240">
        <v>7.0000000000000001E-3</v>
      </c>
      <c r="O64" s="240">
        <f>ROUND(E64*N64,2)</f>
        <v>0.01</v>
      </c>
      <c r="P64" s="240">
        <v>0</v>
      </c>
      <c r="Q64" s="240">
        <f>ROUND(E64*P64,2)</f>
        <v>0</v>
      </c>
      <c r="R64" s="242" t="s">
        <v>204</v>
      </c>
      <c r="S64" s="242" t="s">
        <v>125</v>
      </c>
      <c r="T64" s="243" t="s">
        <v>125</v>
      </c>
      <c r="U64" s="225">
        <v>0</v>
      </c>
      <c r="V64" s="225">
        <f>ROUND(E64*U64,2)</f>
        <v>0</v>
      </c>
      <c r="W64" s="225"/>
      <c r="X64" s="225" t="s">
        <v>205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206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60" t="s">
        <v>207</v>
      </c>
      <c r="D65" s="227"/>
      <c r="E65" s="228">
        <v>2</v>
      </c>
      <c r="F65" s="225"/>
      <c r="G65" s="225"/>
      <c r="H65" s="225"/>
      <c r="I65" s="225"/>
      <c r="J65" s="225"/>
      <c r="K65" s="225"/>
      <c r="L65" s="225"/>
      <c r="M65" s="225"/>
      <c r="N65" s="224"/>
      <c r="O65" s="224"/>
      <c r="P65" s="224"/>
      <c r="Q65" s="224"/>
      <c r="R65" s="225"/>
      <c r="S65" s="225"/>
      <c r="T65" s="225"/>
      <c r="U65" s="225"/>
      <c r="V65" s="225"/>
      <c r="W65" s="225"/>
      <c r="X65" s="225"/>
      <c r="Y65" s="214"/>
      <c r="Z65" s="214"/>
      <c r="AA65" s="214"/>
      <c r="AB65" s="214"/>
      <c r="AC65" s="214"/>
      <c r="AD65" s="214"/>
      <c r="AE65" s="214"/>
      <c r="AF65" s="214"/>
      <c r="AG65" s="214" t="s">
        <v>131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48">
        <v>20</v>
      </c>
      <c r="B66" s="249" t="s">
        <v>208</v>
      </c>
      <c r="C66" s="263" t="s">
        <v>209</v>
      </c>
      <c r="D66" s="250" t="s">
        <v>194</v>
      </c>
      <c r="E66" s="251">
        <v>11</v>
      </c>
      <c r="F66" s="252"/>
      <c r="G66" s="253">
        <f>ROUND(E66*F66,2)</f>
        <v>0</v>
      </c>
      <c r="H66" s="252"/>
      <c r="I66" s="253">
        <f>ROUND(E66*H66,2)</f>
        <v>0</v>
      </c>
      <c r="J66" s="252"/>
      <c r="K66" s="253">
        <f>ROUND(E66*J66,2)</f>
        <v>0</v>
      </c>
      <c r="L66" s="253">
        <v>21</v>
      </c>
      <c r="M66" s="253">
        <f>G66*(1+L66/100)</f>
        <v>0</v>
      </c>
      <c r="N66" s="251">
        <v>2.9E-4</v>
      </c>
      <c r="O66" s="251">
        <f>ROUND(E66*N66,2)</f>
        <v>0</v>
      </c>
      <c r="P66" s="251">
        <v>0</v>
      </c>
      <c r="Q66" s="251">
        <f>ROUND(E66*P66,2)</f>
        <v>0</v>
      </c>
      <c r="R66" s="253" t="s">
        <v>204</v>
      </c>
      <c r="S66" s="253" t="s">
        <v>125</v>
      </c>
      <c r="T66" s="254" t="s">
        <v>125</v>
      </c>
      <c r="U66" s="225">
        <v>0</v>
      </c>
      <c r="V66" s="225">
        <f>ROUND(E66*U66,2)</f>
        <v>0</v>
      </c>
      <c r="W66" s="225"/>
      <c r="X66" s="225" t="s">
        <v>205</v>
      </c>
      <c r="Y66" s="214"/>
      <c r="Z66" s="214"/>
      <c r="AA66" s="214"/>
      <c r="AB66" s="214"/>
      <c r="AC66" s="214"/>
      <c r="AD66" s="214"/>
      <c r="AE66" s="214"/>
      <c r="AF66" s="214"/>
      <c r="AG66" s="214" t="s">
        <v>206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ht="22.5" outlineLevel="1" x14ac:dyDescent="0.2">
      <c r="A67" s="248">
        <v>21</v>
      </c>
      <c r="B67" s="249" t="s">
        <v>210</v>
      </c>
      <c r="C67" s="263" t="s">
        <v>211</v>
      </c>
      <c r="D67" s="250" t="s">
        <v>194</v>
      </c>
      <c r="E67" s="251">
        <v>4</v>
      </c>
      <c r="F67" s="252"/>
      <c r="G67" s="253">
        <f>ROUND(E67*F67,2)</f>
        <v>0</v>
      </c>
      <c r="H67" s="252"/>
      <c r="I67" s="253">
        <f>ROUND(E67*H67,2)</f>
        <v>0</v>
      </c>
      <c r="J67" s="252"/>
      <c r="K67" s="253">
        <f>ROUND(E67*J67,2)</f>
        <v>0</v>
      </c>
      <c r="L67" s="253">
        <v>21</v>
      </c>
      <c r="M67" s="253">
        <f>G67*(1+L67/100)</f>
        <v>0</v>
      </c>
      <c r="N67" s="251">
        <v>6.7000000000000002E-4</v>
      </c>
      <c r="O67" s="251">
        <f>ROUND(E67*N67,2)</f>
        <v>0</v>
      </c>
      <c r="P67" s="251">
        <v>0</v>
      </c>
      <c r="Q67" s="251">
        <f>ROUND(E67*P67,2)</f>
        <v>0</v>
      </c>
      <c r="R67" s="253" t="s">
        <v>204</v>
      </c>
      <c r="S67" s="253" t="s">
        <v>125</v>
      </c>
      <c r="T67" s="254" t="s">
        <v>125</v>
      </c>
      <c r="U67" s="225">
        <v>0</v>
      </c>
      <c r="V67" s="225">
        <f>ROUND(E67*U67,2)</f>
        <v>0</v>
      </c>
      <c r="W67" s="225"/>
      <c r="X67" s="225" t="s">
        <v>205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206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ht="22.5" outlineLevel="1" x14ac:dyDescent="0.2">
      <c r="A68" s="248">
        <v>22</v>
      </c>
      <c r="B68" s="249" t="s">
        <v>212</v>
      </c>
      <c r="C68" s="263" t="s">
        <v>213</v>
      </c>
      <c r="D68" s="250" t="s">
        <v>194</v>
      </c>
      <c r="E68" s="251">
        <v>2</v>
      </c>
      <c r="F68" s="252"/>
      <c r="G68" s="253">
        <f>ROUND(E68*F68,2)</f>
        <v>0</v>
      </c>
      <c r="H68" s="252"/>
      <c r="I68" s="253">
        <f>ROUND(E68*H68,2)</f>
        <v>0</v>
      </c>
      <c r="J68" s="252"/>
      <c r="K68" s="253">
        <f>ROUND(E68*J68,2)</f>
        <v>0</v>
      </c>
      <c r="L68" s="253">
        <v>21</v>
      </c>
      <c r="M68" s="253">
        <f>G68*(1+L68/100)</f>
        <v>0</v>
      </c>
      <c r="N68" s="251">
        <v>7.6000000000000004E-4</v>
      </c>
      <c r="O68" s="251">
        <f>ROUND(E68*N68,2)</f>
        <v>0</v>
      </c>
      <c r="P68" s="251">
        <v>0</v>
      </c>
      <c r="Q68" s="251">
        <f>ROUND(E68*P68,2)</f>
        <v>0</v>
      </c>
      <c r="R68" s="253" t="s">
        <v>204</v>
      </c>
      <c r="S68" s="253" t="s">
        <v>125</v>
      </c>
      <c r="T68" s="254" t="s">
        <v>125</v>
      </c>
      <c r="U68" s="225">
        <v>0</v>
      </c>
      <c r="V68" s="225">
        <f>ROUND(E68*U68,2)</f>
        <v>0</v>
      </c>
      <c r="W68" s="225"/>
      <c r="X68" s="225" t="s">
        <v>205</v>
      </c>
      <c r="Y68" s="214"/>
      <c r="Z68" s="214"/>
      <c r="AA68" s="214"/>
      <c r="AB68" s="214"/>
      <c r="AC68" s="214"/>
      <c r="AD68" s="214"/>
      <c r="AE68" s="214"/>
      <c r="AF68" s="214"/>
      <c r="AG68" s="214" t="s">
        <v>206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x14ac:dyDescent="0.2">
      <c r="A69" s="230" t="s">
        <v>119</v>
      </c>
      <c r="B69" s="231" t="s">
        <v>77</v>
      </c>
      <c r="C69" s="257" t="s">
        <v>78</v>
      </c>
      <c r="D69" s="232"/>
      <c r="E69" s="233"/>
      <c r="F69" s="234"/>
      <c r="G69" s="234">
        <f>SUMIF(AG70:AG71,"&lt;&gt;NOR",G70:G71)</f>
        <v>0</v>
      </c>
      <c r="H69" s="234"/>
      <c r="I69" s="234">
        <f>SUM(I70:I71)</f>
        <v>0</v>
      </c>
      <c r="J69" s="234"/>
      <c r="K69" s="234">
        <f>SUM(K70:K71)</f>
        <v>0</v>
      </c>
      <c r="L69" s="234"/>
      <c r="M69" s="234">
        <f>SUM(M70:M71)</f>
        <v>0</v>
      </c>
      <c r="N69" s="233"/>
      <c r="O69" s="233">
        <f>SUM(O70:O71)</f>
        <v>0</v>
      </c>
      <c r="P69" s="233"/>
      <c r="Q69" s="233">
        <f>SUM(Q70:Q71)</f>
        <v>0</v>
      </c>
      <c r="R69" s="234"/>
      <c r="S69" s="234"/>
      <c r="T69" s="235"/>
      <c r="U69" s="229"/>
      <c r="V69" s="229">
        <f>SUM(V70:V71)</f>
        <v>0.59</v>
      </c>
      <c r="W69" s="229"/>
      <c r="X69" s="229"/>
      <c r="AG69" t="s">
        <v>120</v>
      </c>
    </row>
    <row r="70" spans="1:60" ht="22.5" outlineLevel="1" x14ac:dyDescent="0.2">
      <c r="A70" s="237">
        <v>23</v>
      </c>
      <c r="B70" s="238" t="s">
        <v>214</v>
      </c>
      <c r="C70" s="258" t="s">
        <v>215</v>
      </c>
      <c r="D70" s="239" t="s">
        <v>187</v>
      </c>
      <c r="E70" s="240">
        <v>10</v>
      </c>
      <c r="F70" s="241"/>
      <c r="G70" s="242">
        <f>ROUND(E70*F70,2)</f>
        <v>0</v>
      </c>
      <c r="H70" s="241"/>
      <c r="I70" s="242">
        <f>ROUND(E70*H70,2)</f>
        <v>0</v>
      </c>
      <c r="J70" s="241"/>
      <c r="K70" s="242">
        <f>ROUND(E70*J70,2)</f>
        <v>0</v>
      </c>
      <c r="L70" s="242">
        <v>21</v>
      </c>
      <c r="M70" s="242">
        <f>G70*(1+L70/100)</f>
        <v>0</v>
      </c>
      <c r="N70" s="240">
        <v>0</v>
      </c>
      <c r="O70" s="240">
        <f>ROUND(E70*N70,2)</f>
        <v>0</v>
      </c>
      <c r="P70" s="240">
        <v>0</v>
      </c>
      <c r="Q70" s="240">
        <f>ROUND(E70*P70,2)</f>
        <v>0</v>
      </c>
      <c r="R70" s="242" t="s">
        <v>163</v>
      </c>
      <c r="S70" s="242" t="s">
        <v>125</v>
      </c>
      <c r="T70" s="243" t="s">
        <v>125</v>
      </c>
      <c r="U70" s="225">
        <v>5.8999999999999997E-2</v>
      </c>
      <c r="V70" s="225">
        <f>ROUND(E70*U70,2)</f>
        <v>0.59</v>
      </c>
      <c r="W70" s="225"/>
      <c r="X70" s="225" t="s">
        <v>126</v>
      </c>
      <c r="Y70" s="214"/>
      <c r="Z70" s="214"/>
      <c r="AA70" s="214"/>
      <c r="AB70" s="214"/>
      <c r="AC70" s="214"/>
      <c r="AD70" s="214"/>
      <c r="AE70" s="214"/>
      <c r="AF70" s="214"/>
      <c r="AG70" s="214" t="s">
        <v>127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21"/>
      <c r="B71" s="222"/>
      <c r="C71" s="259" t="s">
        <v>216</v>
      </c>
      <c r="D71" s="244"/>
      <c r="E71" s="244"/>
      <c r="F71" s="244"/>
      <c r="G71" s="244"/>
      <c r="H71" s="225"/>
      <c r="I71" s="225"/>
      <c r="J71" s="225"/>
      <c r="K71" s="225"/>
      <c r="L71" s="225"/>
      <c r="M71" s="225"/>
      <c r="N71" s="224"/>
      <c r="O71" s="224"/>
      <c r="P71" s="224"/>
      <c r="Q71" s="224"/>
      <c r="R71" s="225"/>
      <c r="S71" s="225"/>
      <c r="T71" s="225"/>
      <c r="U71" s="225"/>
      <c r="V71" s="225"/>
      <c r="W71" s="225"/>
      <c r="X71" s="225"/>
      <c r="Y71" s="214"/>
      <c r="Z71" s="214"/>
      <c r="AA71" s="214"/>
      <c r="AB71" s="214"/>
      <c r="AC71" s="214"/>
      <c r="AD71" s="214"/>
      <c r="AE71" s="214"/>
      <c r="AF71" s="214"/>
      <c r="AG71" s="214" t="s">
        <v>129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x14ac:dyDescent="0.2">
      <c r="A72" s="230" t="s">
        <v>119</v>
      </c>
      <c r="B72" s="231" t="s">
        <v>79</v>
      </c>
      <c r="C72" s="257" t="s">
        <v>80</v>
      </c>
      <c r="D72" s="232"/>
      <c r="E72" s="233"/>
      <c r="F72" s="234"/>
      <c r="G72" s="234">
        <f>SUMIF(AG73:AG74,"&lt;&gt;NOR",G73:G74)</f>
        <v>0</v>
      </c>
      <c r="H72" s="234"/>
      <c r="I72" s="234">
        <f>SUM(I73:I74)</f>
        <v>0</v>
      </c>
      <c r="J72" s="234"/>
      <c r="K72" s="234">
        <f>SUM(K73:K74)</f>
        <v>0</v>
      </c>
      <c r="L72" s="234"/>
      <c r="M72" s="234">
        <f>SUM(M73:M74)</f>
        <v>0</v>
      </c>
      <c r="N72" s="233"/>
      <c r="O72" s="233">
        <f>SUM(O73:O74)</f>
        <v>0</v>
      </c>
      <c r="P72" s="233"/>
      <c r="Q72" s="233">
        <f>SUM(Q73:Q74)</f>
        <v>0.21</v>
      </c>
      <c r="R72" s="234"/>
      <c r="S72" s="234"/>
      <c r="T72" s="235"/>
      <c r="U72" s="229"/>
      <c r="V72" s="229">
        <f>SUM(V73:V74)</f>
        <v>9.48</v>
      </c>
      <c r="W72" s="229"/>
      <c r="X72" s="229"/>
      <c r="AG72" t="s">
        <v>120</v>
      </c>
    </row>
    <row r="73" spans="1:60" outlineLevel="1" x14ac:dyDescent="0.2">
      <c r="A73" s="237">
        <v>24</v>
      </c>
      <c r="B73" s="238" t="s">
        <v>217</v>
      </c>
      <c r="C73" s="258" t="s">
        <v>218</v>
      </c>
      <c r="D73" s="239" t="s">
        <v>187</v>
      </c>
      <c r="E73" s="240">
        <v>1.2</v>
      </c>
      <c r="F73" s="241"/>
      <c r="G73" s="242">
        <f>ROUND(E73*F73,2)</f>
        <v>0</v>
      </c>
      <c r="H73" s="241"/>
      <c r="I73" s="242">
        <f>ROUND(E73*H73,2)</f>
        <v>0</v>
      </c>
      <c r="J73" s="241"/>
      <c r="K73" s="242">
        <f>ROUND(E73*J73,2)</f>
        <v>0</v>
      </c>
      <c r="L73" s="242">
        <v>21</v>
      </c>
      <c r="M73" s="242">
        <f>G73*(1+L73/100)</f>
        <v>0</v>
      </c>
      <c r="N73" s="240">
        <v>0</v>
      </c>
      <c r="O73" s="240">
        <f>ROUND(E73*N73,2)</f>
        <v>0</v>
      </c>
      <c r="P73" s="240">
        <v>0.17663000000000001</v>
      </c>
      <c r="Q73" s="240">
        <f>ROUND(E73*P73,2)</f>
        <v>0.21</v>
      </c>
      <c r="R73" s="242" t="s">
        <v>169</v>
      </c>
      <c r="S73" s="242" t="s">
        <v>125</v>
      </c>
      <c r="T73" s="243" t="s">
        <v>125</v>
      </c>
      <c r="U73" s="225">
        <v>7.9</v>
      </c>
      <c r="V73" s="225">
        <f>ROUND(E73*U73,2)</f>
        <v>9.48</v>
      </c>
      <c r="W73" s="225"/>
      <c r="X73" s="225" t="s">
        <v>126</v>
      </c>
      <c r="Y73" s="214"/>
      <c r="Z73" s="214"/>
      <c r="AA73" s="214"/>
      <c r="AB73" s="214"/>
      <c r="AC73" s="214"/>
      <c r="AD73" s="214"/>
      <c r="AE73" s="214"/>
      <c r="AF73" s="214"/>
      <c r="AG73" s="214" t="s">
        <v>127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21"/>
      <c r="B74" s="222"/>
      <c r="C74" s="260" t="s">
        <v>219</v>
      </c>
      <c r="D74" s="227"/>
      <c r="E74" s="228">
        <v>1.2</v>
      </c>
      <c r="F74" s="225"/>
      <c r="G74" s="225"/>
      <c r="H74" s="225"/>
      <c r="I74" s="225"/>
      <c r="J74" s="225"/>
      <c r="K74" s="225"/>
      <c r="L74" s="225"/>
      <c r="M74" s="225"/>
      <c r="N74" s="224"/>
      <c r="O74" s="224"/>
      <c r="P74" s="224"/>
      <c r="Q74" s="224"/>
      <c r="R74" s="225"/>
      <c r="S74" s="225"/>
      <c r="T74" s="225"/>
      <c r="U74" s="225"/>
      <c r="V74" s="225"/>
      <c r="W74" s="225"/>
      <c r="X74" s="225"/>
      <c r="Y74" s="214"/>
      <c r="Z74" s="214"/>
      <c r="AA74" s="214"/>
      <c r="AB74" s="214"/>
      <c r="AC74" s="214"/>
      <c r="AD74" s="214"/>
      <c r="AE74" s="214"/>
      <c r="AF74" s="214"/>
      <c r="AG74" s="214" t="s">
        <v>131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x14ac:dyDescent="0.2">
      <c r="A75" s="230" t="s">
        <v>119</v>
      </c>
      <c r="B75" s="231" t="s">
        <v>81</v>
      </c>
      <c r="C75" s="257" t="s">
        <v>82</v>
      </c>
      <c r="D75" s="232"/>
      <c r="E75" s="233"/>
      <c r="F75" s="234"/>
      <c r="G75" s="234">
        <f>SUMIF(AG76:AG77,"&lt;&gt;NOR",G76:G77)</f>
        <v>0</v>
      </c>
      <c r="H75" s="234"/>
      <c r="I75" s="234">
        <f>SUM(I76:I77)</f>
        <v>0</v>
      </c>
      <c r="J75" s="234"/>
      <c r="K75" s="234">
        <f>SUM(K76:K77)</f>
        <v>0</v>
      </c>
      <c r="L75" s="234"/>
      <c r="M75" s="234">
        <f>SUM(M76:M77)</f>
        <v>0</v>
      </c>
      <c r="N75" s="233"/>
      <c r="O75" s="233">
        <f>SUM(O76:O77)</f>
        <v>0</v>
      </c>
      <c r="P75" s="233"/>
      <c r="Q75" s="233">
        <f>SUM(Q76:Q77)</f>
        <v>0</v>
      </c>
      <c r="R75" s="234"/>
      <c r="S75" s="234"/>
      <c r="T75" s="235"/>
      <c r="U75" s="229"/>
      <c r="V75" s="229">
        <f>SUM(V76:V77)</f>
        <v>0.75</v>
      </c>
      <c r="W75" s="229"/>
      <c r="X75" s="229"/>
      <c r="AG75" t="s">
        <v>120</v>
      </c>
    </row>
    <row r="76" spans="1:60" ht="22.5" outlineLevel="1" x14ac:dyDescent="0.2">
      <c r="A76" s="237">
        <v>25</v>
      </c>
      <c r="B76" s="238" t="s">
        <v>220</v>
      </c>
      <c r="C76" s="258" t="s">
        <v>221</v>
      </c>
      <c r="D76" s="239" t="s">
        <v>168</v>
      </c>
      <c r="E76" s="240">
        <v>3.5659999999999998</v>
      </c>
      <c r="F76" s="241"/>
      <c r="G76" s="242">
        <f>ROUND(E76*F76,2)</f>
        <v>0</v>
      </c>
      <c r="H76" s="241"/>
      <c r="I76" s="242">
        <f>ROUND(E76*H76,2)</f>
        <v>0</v>
      </c>
      <c r="J76" s="241"/>
      <c r="K76" s="242">
        <f>ROUND(E76*J76,2)</f>
        <v>0</v>
      </c>
      <c r="L76" s="242">
        <v>21</v>
      </c>
      <c r="M76" s="242">
        <f>G76*(1+L76/100)</f>
        <v>0</v>
      </c>
      <c r="N76" s="240">
        <v>0</v>
      </c>
      <c r="O76" s="240">
        <f>ROUND(E76*N76,2)</f>
        <v>0</v>
      </c>
      <c r="P76" s="240">
        <v>0</v>
      </c>
      <c r="Q76" s="240">
        <f>ROUND(E76*P76,2)</f>
        <v>0</v>
      </c>
      <c r="R76" s="242" t="s">
        <v>163</v>
      </c>
      <c r="S76" s="242" t="s">
        <v>125</v>
      </c>
      <c r="T76" s="243" t="s">
        <v>125</v>
      </c>
      <c r="U76" s="225">
        <v>0.21149999999999999</v>
      </c>
      <c r="V76" s="225">
        <f>ROUND(E76*U76,2)</f>
        <v>0.75</v>
      </c>
      <c r="W76" s="225"/>
      <c r="X76" s="225" t="s">
        <v>222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223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59" t="s">
        <v>224</v>
      </c>
      <c r="D77" s="244"/>
      <c r="E77" s="244"/>
      <c r="F77" s="244"/>
      <c r="G77" s="244"/>
      <c r="H77" s="225"/>
      <c r="I77" s="225"/>
      <c r="J77" s="225"/>
      <c r="K77" s="225"/>
      <c r="L77" s="225"/>
      <c r="M77" s="225"/>
      <c r="N77" s="224"/>
      <c r="O77" s="224"/>
      <c r="P77" s="224"/>
      <c r="Q77" s="224"/>
      <c r="R77" s="225"/>
      <c r="S77" s="225"/>
      <c r="T77" s="225"/>
      <c r="U77" s="225"/>
      <c r="V77" s="225"/>
      <c r="W77" s="225"/>
      <c r="X77" s="225"/>
      <c r="Y77" s="214"/>
      <c r="Z77" s="214"/>
      <c r="AA77" s="214"/>
      <c r="AB77" s="214"/>
      <c r="AC77" s="214"/>
      <c r="AD77" s="214"/>
      <c r="AE77" s="214"/>
      <c r="AF77" s="214"/>
      <c r="AG77" s="214" t="s">
        <v>129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x14ac:dyDescent="0.2">
      <c r="A78" s="230" t="s">
        <v>119</v>
      </c>
      <c r="B78" s="231" t="s">
        <v>83</v>
      </c>
      <c r="C78" s="257" t="s">
        <v>84</v>
      </c>
      <c r="D78" s="232"/>
      <c r="E78" s="233"/>
      <c r="F78" s="234"/>
      <c r="G78" s="234">
        <f>SUMIF(AG79:AG84,"&lt;&gt;NOR",G79:G84)</f>
        <v>0</v>
      </c>
      <c r="H78" s="234"/>
      <c r="I78" s="234">
        <f>SUM(I79:I84)</f>
        <v>0</v>
      </c>
      <c r="J78" s="234"/>
      <c r="K78" s="234">
        <f>SUM(K79:K84)</f>
        <v>0</v>
      </c>
      <c r="L78" s="234"/>
      <c r="M78" s="234">
        <f>SUM(M79:M84)</f>
        <v>0</v>
      </c>
      <c r="N78" s="233"/>
      <c r="O78" s="233">
        <f>SUM(O79:O84)</f>
        <v>0</v>
      </c>
      <c r="P78" s="233"/>
      <c r="Q78" s="233">
        <f>SUM(Q79:Q84)</f>
        <v>0</v>
      </c>
      <c r="R78" s="234"/>
      <c r="S78" s="234"/>
      <c r="T78" s="235"/>
      <c r="U78" s="229"/>
      <c r="V78" s="229">
        <f>SUM(V79:V84)</f>
        <v>4.05</v>
      </c>
      <c r="W78" s="229"/>
      <c r="X78" s="229"/>
      <c r="AG78" t="s">
        <v>120</v>
      </c>
    </row>
    <row r="79" spans="1:60" outlineLevel="1" x14ac:dyDescent="0.2">
      <c r="A79" s="237">
        <v>26</v>
      </c>
      <c r="B79" s="238" t="s">
        <v>225</v>
      </c>
      <c r="C79" s="258" t="s">
        <v>226</v>
      </c>
      <c r="D79" s="239" t="s">
        <v>187</v>
      </c>
      <c r="E79" s="240">
        <v>11</v>
      </c>
      <c r="F79" s="241"/>
      <c r="G79" s="242">
        <f>ROUND(E79*F79,2)</f>
        <v>0</v>
      </c>
      <c r="H79" s="241"/>
      <c r="I79" s="242">
        <f>ROUND(E79*H79,2)</f>
        <v>0</v>
      </c>
      <c r="J79" s="241"/>
      <c r="K79" s="242">
        <f>ROUND(E79*J79,2)</f>
        <v>0</v>
      </c>
      <c r="L79" s="242">
        <v>21</v>
      </c>
      <c r="M79" s="242">
        <f>G79*(1+L79/100)</f>
        <v>0</v>
      </c>
      <c r="N79" s="240">
        <v>3.8000000000000002E-4</v>
      </c>
      <c r="O79" s="240">
        <f>ROUND(E79*N79,2)</f>
        <v>0</v>
      </c>
      <c r="P79" s="240">
        <v>0</v>
      </c>
      <c r="Q79" s="240">
        <f>ROUND(E79*P79,2)</f>
        <v>0</v>
      </c>
      <c r="R79" s="242" t="s">
        <v>227</v>
      </c>
      <c r="S79" s="242" t="s">
        <v>125</v>
      </c>
      <c r="T79" s="243" t="s">
        <v>125</v>
      </c>
      <c r="U79" s="225">
        <v>0.32</v>
      </c>
      <c r="V79" s="225">
        <f>ROUND(E79*U79,2)</f>
        <v>3.52</v>
      </c>
      <c r="W79" s="225"/>
      <c r="X79" s="225" t="s">
        <v>126</v>
      </c>
      <c r="Y79" s="214"/>
      <c r="Z79" s="214"/>
      <c r="AA79" s="214"/>
      <c r="AB79" s="214"/>
      <c r="AC79" s="214"/>
      <c r="AD79" s="214"/>
      <c r="AE79" s="214"/>
      <c r="AF79" s="214"/>
      <c r="AG79" s="214" t="s">
        <v>127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21"/>
      <c r="B80" s="222"/>
      <c r="C80" s="259" t="s">
        <v>228</v>
      </c>
      <c r="D80" s="244"/>
      <c r="E80" s="244"/>
      <c r="F80" s="244"/>
      <c r="G80" s="244"/>
      <c r="H80" s="225"/>
      <c r="I80" s="225"/>
      <c r="J80" s="225"/>
      <c r="K80" s="225"/>
      <c r="L80" s="225"/>
      <c r="M80" s="225"/>
      <c r="N80" s="224"/>
      <c r="O80" s="224"/>
      <c r="P80" s="224"/>
      <c r="Q80" s="224"/>
      <c r="R80" s="225"/>
      <c r="S80" s="225"/>
      <c r="T80" s="225"/>
      <c r="U80" s="225"/>
      <c r="V80" s="225"/>
      <c r="W80" s="225"/>
      <c r="X80" s="225"/>
      <c r="Y80" s="214"/>
      <c r="Z80" s="214"/>
      <c r="AA80" s="214"/>
      <c r="AB80" s="214"/>
      <c r="AC80" s="214"/>
      <c r="AD80" s="214"/>
      <c r="AE80" s="214"/>
      <c r="AF80" s="214"/>
      <c r="AG80" s="214" t="s">
        <v>129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1"/>
      <c r="B81" s="222"/>
      <c r="C81" s="262" t="s">
        <v>229</v>
      </c>
      <c r="D81" s="247"/>
      <c r="E81" s="247"/>
      <c r="F81" s="247"/>
      <c r="G81" s="247"/>
      <c r="H81" s="225"/>
      <c r="I81" s="225"/>
      <c r="J81" s="225"/>
      <c r="K81" s="225"/>
      <c r="L81" s="225"/>
      <c r="M81" s="225"/>
      <c r="N81" s="224"/>
      <c r="O81" s="224"/>
      <c r="P81" s="224"/>
      <c r="Q81" s="224"/>
      <c r="R81" s="225"/>
      <c r="S81" s="225"/>
      <c r="T81" s="225"/>
      <c r="U81" s="225"/>
      <c r="V81" s="225"/>
      <c r="W81" s="225"/>
      <c r="X81" s="225"/>
      <c r="Y81" s="214"/>
      <c r="Z81" s="214"/>
      <c r="AA81" s="214"/>
      <c r="AB81" s="214"/>
      <c r="AC81" s="214"/>
      <c r="AD81" s="214"/>
      <c r="AE81" s="214"/>
      <c r="AF81" s="214"/>
      <c r="AG81" s="214" t="s">
        <v>178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7">
        <v>27</v>
      </c>
      <c r="B82" s="238" t="s">
        <v>230</v>
      </c>
      <c r="C82" s="258" t="s">
        <v>231</v>
      </c>
      <c r="D82" s="239" t="s">
        <v>187</v>
      </c>
      <c r="E82" s="240">
        <v>11</v>
      </c>
      <c r="F82" s="241"/>
      <c r="G82" s="242">
        <f>ROUND(E82*F82,2)</f>
        <v>0</v>
      </c>
      <c r="H82" s="241"/>
      <c r="I82" s="242">
        <f>ROUND(E82*H82,2)</f>
        <v>0</v>
      </c>
      <c r="J82" s="241"/>
      <c r="K82" s="242">
        <f>ROUND(E82*J82,2)</f>
        <v>0</v>
      </c>
      <c r="L82" s="242">
        <v>21</v>
      </c>
      <c r="M82" s="242">
        <f>G82*(1+L82/100)</f>
        <v>0</v>
      </c>
      <c r="N82" s="240">
        <v>0</v>
      </c>
      <c r="O82" s="240">
        <f>ROUND(E82*N82,2)</f>
        <v>0</v>
      </c>
      <c r="P82" s="240">
        <v>0</v>
      </c>
      <c r="Q82" s="240">
        <f>ROUND(E82*P82,2)</f>
        <v>0</v>
      </c>
      <c r="R82" s="242" t="s">
        <v>227</v>
      </c>
      <c r="S82" s="242" t="s">
        <v>125</v>
      </c>
      <c r="T82" s="243" t="s">
        <v>125</v>
      </c>
      <c r="U82" s="225">
        <v>4.8000000000000001E-2</v>
      </c>
      <c r="V82" s="225">
        <f>ROUND(E82*U82,2)</f>
        <v>0.53</v>
      </c>
      <c r="W82" s="225"/>
      <c r="X82" s="225" t="s">
        <v>126</v>
      </c>
      <c r="Y82" s="214"/>
      <c r="Z82" s="214"/>
      <c r="AA82" s="214"/>
      <c r="AB82" s="214"/>
      <c r="AC82" s="214"/>
      <c r="AD82" s="214"/>
      <c r="AE82" s="214"/>
      <c r="AF82" s="214"/>
      <c r="AG82" s="214" t="s">
        <v>127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21">
        <v>28</v>
      </c>
      <c r="B83" s="222" t="s">
        <v>232</v>
      </c>
      <c r="C83" s="264" t="s">
        <v>233</v>
      </c>
      <c r="D83" s="223" t="s">
        <v>0</v>
      </c>
      <c r="E83" s="255"/>
      <c r="F83" s="226"/>
      <c r="G83" s="225">
        <f>ROUND(E83*F83,2)</f>
        <v>0</v>
      </c>
      <c r="H83" s="226"/>
      <c r="I83" s="225">
        <f>ROUND(E83*H83,2)</f>
        <v>0</v>
      </c>
      <c r="J83" s="226"/>
      <c r="K83" s="225">
        <f>ROUND(E83*J83,2)</f>
        <v>0</v>
      </c>
      <c r="L83" s="225">
        <v>21</v>
      </c>
      <c r="M83" s="225">
        <f>G83*(1+L83/100)</f>
        <v>0</v>
      </c>
      <c r="N83" s="224">
        <v>0</v>
      </c>
      <c r="O83" s="224">
        <f>ROUND(E83*N83,2)</f>
        <v>0</v>
      </c>
      <c r="P83" s="224">
        <v>0</v>
      </c>
      <c r="Q83" s="224">
        <f>ROUND(E83*P83,2)</f>
        <v>0</v>
      </c>
      <c r="R83" s="225" t="s">
        <v>227</v>
      </c>
      <c r="S83" s="225" t="s">
        <v>125</v>
      </c>
      <c r="T83" s="225" t="s">
        <v>125</v>
      </c>
      <c r="U83" s="225">
        <v>0</v>
      </c>
      <c r="V83" s="225">
        <f>ROUND(E83*U83,2)</f>
        <v>0</v>
      </c>
      <c r="W83" s="225"/>
      <c r="X83" s="225" t="s">
        <v>222</v>
      </c>
      <c r="Y83" s="214"/>
      <c r="Z83" s="214"/>
      <c r="AA83" s="214"/>
      <c r="AB83" s="214"/>
      <c r="AC83" s="214"/>
      <c r="AD83" s="214"/>
      <c r="AE83" s="214"/>
      <c r="AF83" s="214"/>
      <c r="AG83" s="214" t="s">
        <v>223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21"/>
      <c r="B84" s="222"/>
      <c r="C84" s="265" t="s">
        <v>234</v>
      </c>
      <c r="D84" s="256"/>
      <c r="E84" s="256"/>
      <c r="F84" s="256"/>
      <c r="G84" s="256"/>
      <c r="H84" s="225"/>
      <c r="I84" s="225"/>
      <c r="J84" s="225"/>
      <c r="K84" s="225"/>
      <c r="L84" s="225"/>
      <c r="M84" s="225"/>
      <c r="N84" s="224"/>
      <c r="O84" s="224"/>
      <c r="P84" s="224"/>
      <c r="Q84" s="224"/>
      <c r="R84" s="225"/>
      <c r="S84" s="225"/>
      <c r="T84" s="225"/>
      <c r="U84" s="225"/>
      <c r="V84" s="225"/>
      <c r="W84" s="225"/>
      <c r="X84" s="225"/>
      <c r="Y84" s="214"/>
      <c r="Z84" s="214"/>
      <c r="AA84" s="214"/>
      <c r="AB84" s="214"/>
      <c r="AC84" s="214"/>
      <c r="AD84" s="214"/>
      <c r="AE84" s="214"/>
      <c r="AF84" s="214"/>
      <c r="AG84" s="214" t="s">
        <v>129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x14ac:dyDescent="0.2">
      <c r="A85" s="230" t="s">
        <v>119</v>
      </c>
      <c r="B85" s="231" t="s">
        <v>85</v>
      </c>
      <c r="C85" s="257" t="s">
        <v>86</v>
      </c>
      <c r="D85" s="232"/>
      <c r="E85" s="233"/>
      <c r="F85" s="234"/>
      <c r="G85" s="234">
        <f>SUMIF(AG86:AG91,"&lt;&gt;NOR",G86:G91)</f>
        <v>0</v>
      </c>
      <c r="H85" s="234"/>
      <c r="I85" s="234">
        <f>SUM(I86:I91)</f>
        <v>0</v>
      </c>
      <c r="J85" s="234"/>
      <c r="K85" s="234">
        <f>SUM(K86:K91)</f>
        <v>0</v>
      </c>
      <c r="L85" s="234"/>
      <c r="M85" s="234">
        <f>SUM(M86:M91)</f>
        <v>0</v>
      </c>
      <c r="N85" s="233"/>
      <c r="O85" s="233">
        <f>SUM(O86:O91)</f>
        <v>0</v>
      </c>
      <c r="P85" s="233"/>
      <c r="Q85" s="233">
        <f>SUM(Q86:Q91)</f>
        <v>0</v>
      </c>
      <c r="R85" s="234"/>
      <c r="S85" s="234"/>
      <c r="T85" s="235"/>
      <c r="U85" s="229"/>
      <c r="V85" s="229">
        <f>SUM(V86:V91)</f>
        <v>2.36</v>
      </c>
      <c r="W85" s="229"/>
      <c r="X85" s="229"/>
      <c r="AG85" t="s">
        <v>120</v>
      </c>
    </row>
    <row r="86" spans="1:60" ht="22.5" outlineLevel="1" x14ac:dyDescent="0.2">
      <c r="A86" s="248">
        <v>29</v>
      </c>
      <c r="B86" s="249" t="s">
        <v>235</v>
      </c>
      <c r="C86" s="263" t="s">
        <v>236</v>
      </c>
      <c r="D86" s="250" t="s">
        <v>194</v>
      </c>
      <c r="E86" s="251">
        <v>1</v>
      </c>
      <c r="F86" s="252"/>
      <c r="G86" s="253">
        <f>ROUND(E86*F86,2)</f>
        <v>0</v>
      </c>
      <c r="H86" s="252"/>
      <c r="I86" s="253">
        <f>ROUND(E86*H86,2)</f>
        <v>0</v>
      </c>
      <c r="J86" s="252"/>
      <c r="K86" s="253">
        <f>ROUND(E86*J86,2)</f>
        <v>0</v>
      </c>
      <c r="L86" s="253">
        <v>21</v>
      </c>
      <c r="M86" s="253">
        <f>G86*(1+L86/100)</f>
        <v>0</v>
      </c>
      <c r="N86" s="251">
        <v>3.0000000000000001E-5</v>
      </c>
      <c r="O86" s="251">
        <f>ROUND(E86*N86,2)</f>
        <v>0</v>
      </c>
      <c r="P86" s="251">
        <v>0</v>
      </c>
      <c r="Q86" s="251">
        <f>ROUND(E86*P86,2)</f>
        <v>0</v>
      </c>
      <c r="R86" s="253" t="s">
        <v>227</v>
      </c>
      <c r="S86" s="253" t="s">
        <v>125</v>
      </c>
      <c r="T86" s="254" t="s">
        <v>125</v>
      </c>
      <c r="U86" s="225">
        <v>2.3570000000000002</v>
      </c>
      <c r="V86" s="225">
        <f>ROUND(E86*U86,2)</f>
        <v>2.36</v>
      </c>
      <c r="W86" s="225"/>
      <c r="X86" s="225" t="s">
        <v>126</v>
      </c>
      <c r="Y86" s="214"/>
      <c r="Z86" s="214"/>
      <c r="AA86" s="214"/>
      <c r="AB86" s="214"/>
      <c r="AC86" s="214"/>
      <c r="AD86" s="214"/>
      <c r="AE86" s="214"/>
      <c r="AF86" s="214"/>
      <c r="AG86" s="214" t="s">
        <v>127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48">
        <v>30</v>
      </c>
      <c r="B87" s="249" t="s">
        <v>237</v>
      </c>
      <c r="C87" s="263" t="s">
        <v>238</v>
      </c>
      <c r="D87" s="250" t="s">
        <v>194</v>
      </c>
      <c r="E87" s="251">
        <v>1</v>
      </c>
      <c r="F87" s="252"/>
      <c r="G87" s="253">
        <f>ROUND(E87*F87,2)</f>
        <v>0</v>
      </c>
      <c r="H87" s="252"/>
      <c r="I87" s="253">
        <f>ROUND(E87*H87,2)</f>
        <v>0</v>
      </c>
      <c r="J87" s="252"/>
      <c r="K87" s="253">
        <f>ROUND(E87*J87,2)</f>
        <v>0</v>
      </c>
      <c r="L87" s="253">
        <v>21</v>
      </c>
      <c r="M87" s="253">
        <f>G87*(1+L87/100)</f>
        <v>0</v>
      </c>
      <c r="N87" s="251">
        <v>0</v>
      </c>
      <c r="O87" s="251">
        <f>ROUND(E87*N87,2)</f>
        <v>0</v>
      </c>
      <c r="P87" s="251">
        <v>0</v>
      </c>
      <c r="Q87" s="251">
        <f>ROUND(E87*P87,2)</f>
        <v>0</v>
      </c>
      <c r="R87" s="253"/>
      <c r="S87" s="253" t="s">
        <v>200</v>
      </c>
      <c r="T87" s="254" t="s">
        <v>201</v>
      </c>
      <c r="U87" s="225">
        <v>0</v>
      </c>
      <c r="V87" s="225">
        <f>ROUND(E87*U87,2)</f>
        <v>0</v>
      </c>
      <c r="W87" s="225"/>
      <c r="X87" s="225" t="s">
        <v>126</v>
      </c>
      <c r="Y87" s="214"/>
      <c r="Z87" s="214"/>
      <c r="AA87" s="214"/>
      <c r="AB87" s="214"/>
      <c r="AC87" s="214"/>
      <c r="AD87" s="214"/>
      <c r="AE87" s="214"/>
      <c r="AF87" s="214"/>
      <c r="AG87" s="214" t="s">
        <v>127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ht="22.5" outlineLevel="1" x14ac:dyDescent="0.2">
      <c r="A88" s="248">
        <v>31</v>
      </c>
      <c r="B88" s="249" t="s">
        <v>239</v>
      </c>
      <c r="C88" s="263" t="s">
        <v>240</v>
      </c>
      <c r="D88" s="250" t="s">
        <v>199</v>
      </c>
      <c r="E88" s="251">
        <v>1</v>
      </c>
      <c r="F88" s="252"/>
      <c r="G88" s="253">
        <f>ROUND(E88*F88,2)</f>
        <v>0</v>
      </c>
      <c r="H88" s="252"/>
      <c r="I88" s="253">
        <f>ROUND(E88*H88,2)</f>
        <v>0</v>
      </c>
      <c r="J88" s="252"/>
      <c r="K88" s="253">
        <f>ROUND(E88*J88,2)</f>
        <v>0</v>
      </c>
      <c r="L88" s="253">
        <v>21</v>
      </c>
      <c r="M88" s="253">
        <f>G88*(1+L88/100)</f>
        <v>0</v>
      </c>
      <c r="N88" s="251">
        <v>0</v>
      </c>
      <c r="O88" s="251">
        <f>ROUND(E88*N88,2)</f>
        <v>0</v>
      </c>
      <c r="P88" s="251">
        <v>0</v>
      </c>
      <c r="Q88" s="251">
        <f>ROUND(E88*P88,2)</f>
        <v>0</v>
      </c>
      <c r="R88" s="253"/>
      <c r="S88" s="253" t="s">
        <v>200</v>
      </c>
      <c r="T88" s="254" t="s">
        <v>201</v>
      </c>
      <c r="U88" s="225">
        <v>0</v>
      </c>
      <c r="V88" s="225">
        <f>ROUND(E88*U88,2)</f>
        <v>0</v>
      </c>
      <c r="W88" s="225"/>
      <c r="X88" s="225" t="s">
        <v>126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127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7">
        <v>32</v>
      </c>
      <c r="B89" s="238" t="s">
        <v>241</v>
      </c>
      <c r="C89" s="258" t="s">
        <v>242</v>
      </c>
      <c r="D89" s="239" t="s">
        <v>199</v>
      </c>
      <c r="E89" s="240">
        <v>1</v>
      </c>
      <c r="F89" s="241"/>
      <c r="G89" s="242">
        <f>ROUND(E89*F89,2)</f>
        <v>0</v>
      </c>
      <c r="H89" s="241"/>
      <c r="I89" s="242">
        <f>ROUND(E89*H89,2)</f>
        <v>0</v>
      </c>
      <c r="J89" s="241"/>
      <c r="K89" s="242">
        <f>ROUND(E89*J89,2)</f>
        <v>0</v>
      </c>
      <c r="L89" s="242">
        <v>21</v>
      </c>
      <c r="M89" s="242">
        <f>G89*(1+L89/100)</f>
        <v>0</v>
      </c>
      <c r="N89" s="240">
        <v>0</v>
      </c>
      <c r="O89" s="240">
        <f>ROUND(E89*N89,2)</f>
        <v>0</v>
      </c>
      <c r="P89" s="240">
        <v>0</v>
      </c>
      <c r="Q89" s="240">
        <f>ROUND(E89*P89,2)</f>
        <v>0</v>
      </c>
      <c r="R89" s="242"/>
      <c r="S89" s="242" t="s">
        <v>200</v>
      </c>
      <c r="T89" s="243" t="s">
        <v>201</v>
      </c>
      <c r="U89" s="225">
        <v>0</v>
      </c>
      <c r="V89" s="225">
        <f>ROUND(E89*U89,2)</f>
        <v>0</v>
      </c>
      <c r="W89" s="225"/>
      <c r="X89" s="225" t="s">
        <v>126</v>
      </c>
      <c r="Y89" s="214"/>
      <c r="Z89" s="214"/>
      <c r="AA89" s="214"/>
      <c r="AB89" s="214"/>
      <c r="AC89" s="214"/>
      <c r="AD89" s="214"/>
      <c r="AE89" s="214"/>
      <c r="AF89" s="214"/>
      <c r="AG89" s="214" t="s">
        <v>127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21">
        <v>33</v>
      </c>
      <c r="B90" s="222" t="s">
        <v>243</v>
      </c>
      <c r="C90" s="264" t="s">
        <v>244</v>
      </c>
      <c r="D90" s="223" t="s">
        <v>0</v>
      </c>
      <c r="E90" s="255"/>
      <c r="F90" s="226"/>
      <c r="G90" s="225">
        <f>ROUND(E90*F90,2)</f>
        <v>0</v>
      </c>
      <c r="H90" s="226"/>
      <c r="I90" s="225">
        <f>ROUND(E90*H90,2)</f>
        <v>0</v>
      </c>
      <c r="J90" s="226"/>
      <c r="K90" s="225">
        <f>ROUND(E90*J90,2)</f>
        <v>0</v>
      </c>
      <c r="L90" s="225">
        <v>21</v>
      </c>
      <c r="M90" s="225">
        <f>G90*(1+L90/100)</f>
        <v>0</v>
      </c>
      <c r="N90" s="224">
        <v>0</v>
      </c>
      <c r="O90" s="224">
        <f>ROUND(E90*N90,2)</f>
        <v>0</v>
      </c>
      <c r="P90" s="224">
        <v>0</v>
      </c>
      <c r="Q90" s="224">
        <f>ROUND(E90*P90,2)</f>
        <v>0</v>
      </c>
      <c r="R90" s="225" t="s">
        <v>227</v>
      </c>
      <c r="S90" s="225" t="s">
        <v>125</v>
      </c>
      <c r="T90" s="225" t="s">
        <v>125</v>
      </c>
      <c r="U90" s="225">
        <v>0</v>
      </c>
      <c r="V90" s="225">
        <f>ROUND(E90*U90,2)</f>
        <v>0</v>
      </c>
      <c r="W90" s="225"/>
      <c r="X90" s="225" t="s">
        <v>222</v>
      </c>
      <c r="Y90" s="214"/>
      <c r="Z90" s="214"/>
      <c r="AA90" s="214"/>
      <c r="AB90" s="214"/>
      <c r="AC90" s="214"/>
      <c r="AD90" s="214"/>
      <c r="AE90" s="214"/>
      <c r="AF90" s="214"/>
      <c r="AG90" s="214" t="s">
        <v>223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21"/>
      <c r="B91" s="222"/>
      <c r="C91" s="265" t="s">
        <v>245</v>
      </c>
      <c r="D91" s="256"/>
      <c r="E91" s="256"/>
      <c r="F91" s="256"/>
      <c r="G91" s="256"/>
      <c r="H91" s="225"/>
      <c r="I91" s="225"/>
      <c r="J91" s="225"/>
      <c r="K91" s="225"/>
      <c r="L91" s="225"/>
      <c r="M91" s="225"/>
      <c r="N91" s="224"/>
      <c r="O91" s="224"/>
      <c r="P91" s="224"/>
      <c r="Q91" s="224"/>
      <c r="R91" s="225"/>
      <c r="S91" s="225"/>
      <c r="T91" s="225"/>
      <c r="U91" s="225"/>
      <c r="V91" s="225"/>
      <c r="W91" s="225"/>
      <c r="X91" s="225"/>
      <c r="Y91" s="214"/>
      <c r="Z91" s="214"/>
      <c r="AA91" s="214"/>
      <c r="AB91" s="214"/>
      <c r="AC91" s="214"/>
      <c r="AD91" s="214"/>
      <c r="AE91" s="214"/>
      <c r="AF91" s="214"/>
      <c r="AG91" s="214" t="s">
        <v>129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x14ac:dyDescent="0.2">
      <c r="A92" s="230" t="s">
        <v>119</v>
      </c>
      <c r="B92" s="231" t="s">
        <v>87</v>
      </c>
      <c r="C92" s="257" t="s">
        <v>88</v>
      </c>
      <c r="D92" s="232"/>
      <c r="E92" s="233"/>
      <c r="F92" s="234"/>
      <c r="G92" s="234">
        <f>SUMIF(AG93:AG95,"&lt;&gt;NOR",G93:G95)</f>
        <v>0</v>
      </c>
      <c r="H92" s="234"/>
      <c r="I92" s="234">
        <f>SUM(I93:I95)</f>
        <v>0</v>
      </c>
      <c r="J92" s="234"/>
      <c r="K92" s="234">
        <f>SUM(K93:K95)</f>
        <v>0</v>
      </c>
      <c r="L92" s="234"/>
      <c r="M92" s="234">
        <f>SUM(M93:M95)</f>
        <v>0</v>
      </c>
      <c r="N92" s="233"/>
      <c r="O92" s="233">
        <f>SUM(O93:O95)</f>
        <v>0</v>
      </c>
      <c r="P92" s="233"/>
      <c r="Q92" s="233">
        <f>SUM(Q93:Q95)</f>
        <v>0</v>
      </c>
      <c r="R92" s="234"/>
      <c r="S92" s="234"/>
      <c r="T92" s="235"/>
      <c r="U92" s="229"/>
      <c r="V92" s="229">
        <f>SUM(V93:V95)</f>
        <v>1.42</v>
      </c>
      <c r="W92" s="229"/>
      <c r="X92" s="229"/>
      <c r="AG92" t="s">
        <v>120</v>
      </c>
    </row>
    <row r="93" spans="1:60" ht="33.75" outlineLevel="1" x14ac:dyDescent="0.2">
      <c r="A93" s="237">
        <v>34</v>
      </c>
      <c r="B93" s="238" t="s">
        <v>246</v>
      </c>
      <c r="C93" s="258" t="s">
        <v>247</v>
      </c>
      <c r="D93" s="239" t="s">
        <v>194</v>
      </c>
      <c r="E93" s="240">
        <v>6</v>
      </c>
      <c r="F93" s="241"/>
      <c r="G93" s="242">
        <f>ROUND(E93*F93,2)</f>
        <v>0</v>
      </c>
      <c r="H93" s="241"/>
      <c r="I93" s="242">
        <f>ROUND(E93*H93,2)</f>
        <v>0</v>
      </c>
      <c r="J93" s="241"/>
      <c r="K93" s="242">
        <f>ROUND(E93*J93,2)</f>
        <v>0</v>
      </c>
      <c r="L93" s="242">
        <v>21</v>
      </c>
      <c r="M93" s="242">
        <f>G93*(1+L93/100)</f>
        <v>0</v>
      </c>
      <c r="N93" s="240">
        <v>2.3000000000000001E-4</v>
      </c>
      <c r="O93" s="240">
        <f>ROUND(E93*N93,2)</f>
        <v>0</v>
      </c>
      <c r="P93" s="240">
        <v>0</v>
      </c>
      <c r="Q93" s="240">
        <f>ROUND(E93*P93,2)</f>
        <v>0</v>
      </c>
      <c r="R93" s="242" t="s">
        <v>227</v>
      </c>
      <c r="S93" s="242" t="s">
        <v>125</v>
      </c>
      <c r="T93" s="243" t="s">
        <v>125</v>
      </c>
      <c r="U93" s="225">
        <v>0.23699999999999999</v>
      </c>
      <c r="V93" s="225">
        <f>ROUND(E93*U93,2)</f>
        <v>1.42</v>
      </c>
      <c r="W93" s="225"/>
      <c r="X93" s="225" t="s">
        <v>126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127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21">
        <v>35</v>
      </c>
      <c r="B94" s="222" t="s">
        <v>248</v>
      </c>
      <c r="C94" s="264" t="s">
        <v>249</v>
      </c>
      <c r="D94" s="223" t="s">
        <v>0</v>
      </c>
      <c r="E94" s="255"/>
      <c r="F94" s="226"/>
      <c r="G94" s="225">
        <f>ROUND(E94*F94,2)</f>
        <v>0</v>
      </c>
      <c r="H94" s="226"/>
      <c r="I94" s="225">
        <f>ROUND(E94*H94,2)</f>
        <v>0</v>
      </c>
      <c r="J94" s="226"/>
      <c r="K94" s="225">
        <f>ROUND(E94*J94,2)</f>
        <v>0</v>
      </c>
      <c r="L94" s="225">
        <v>21</v>
      </c>
      <c r="M94" s="225">
        <f>G94*(1+L94/100)</f>
        <v>0</v>
      </c>
      <c r="N94" s="224">
        <v>0</v>
      </c>
      <c r="O94" s="224">
        <f>ROUND(E94*N94,2)</f>
        <v>0</v>
      </c>
      <c r="P94" s="224">
        <v>0</v>
      </c>
      <c r="Q94" s="224">
        <f>ROUND(E94*P94,2)</f>
        <v>0</v>
      </c>
      <c r="R94" s="225" t="s">
        <v>227</v>
      </c>
      <c r="S94" s="225" t="s">
        <v>125</v>
      </c>
      <c r="T94" s="225" t="s">
        <v>125</v>
      </c>
      <c r="U94" s="225">
        <v>0</v>
      </c>
      <c r="V94" s="225">
        <f>ROUND(E94*U94,2)</f>
        <v>0</v>
      </c>
      <c r="W94" s="225"/>
      <c r="X94" s="225" t="s">
        <v>222</v>
      </c>
      <c r="Y94" s="214"/>
      <c r="Z94" s="214"/>
      <c r="AA94" s="214"/>
      <c r="AB94" s="214"/>
      <c r="AC94" s="214"/>
      <c r="AD94" s="214"/>
      <c r="AE94" s="214"/>
      <c r="AF94" s="214"/>
      <c r="AG94" s="214" t="s">
        <v>223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21"/>
      <c r="B95" s="222"/>
      <c r="C95" s="265" t="s">
        <v>245</v>
      </c>
      <c r="D95" s="256"/>
      <c r="E95" s="256"/>
      <c r="F95" s="256"/>
      <c r="G95" s="256"/>
      <c r="H95" s="225"/>
      <c r="I95" s="225"/>
      <c r="J95" s="225"/>
      <c r="K95" s="225"/>
      <c r="L95" s="225"/>
      <c r="M95" s="225"/>
      <c r="N95" s="224"/>
      <c r="O95" s="224"/>
      <c r="P95" s="224"/>
      <c r="Q95" s="224"/>
      <c r="R95" s="225"/>
      <c r="S95" s="225"/>
      <c r="T95" s="225"/>
      <c r="U95" s="225"/>
      <c r="V95" s="225"/>
      <c r="W95" s="225"/>
      <c r="X95" s="225"/>
      <c r="Y95" s="214"/>
      <c r="Z95" s="214"/>
      <c r="AA95" s="214"/>
      <c r="AB95" s="214"/>
      <c r="AC95" s="214"/>
      <c r="AD95" s="214"/>
      <c r="AE95" s="214"/>
      <c r="AF95" s="214"/>
      <c r="AG95" s="214" t="s">
        <v>129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x14ac:dyDescent="0.2">
      <c r="A96" s="230" t="s">
        <v>119</v>
      </c>
      <c r="B96" s="231" t="s">
        <v>89</v>
      </c>
      <c r="C96" s="257" t="s">
        <v>90</v>
      </c>
      <c r="D96" s="232"/>
      <c r="E96" s="233"/>
      <c r="F96" s="234"/>
      <c r="G96" s="234">
        <f>SUMIF(AG97:AG98,"&lt;&gt;NOR",G97:G98)</f>
        <v>0</v>
      </c>
      <c r="H96" s="234"/>
      <c r="I96" s="234">
        <f>SUM(I97:I98)</f>
        <v>0</v>
      </c>
      <c r="J96" s="234"/>
      <c r="K96" s="234">
        <f>SUM(K97:K98)</f>
        <v>0</v>
      </c>
      <c r="L96" s="234"/>
      <c r="M96" s="234">
        <f>SUM(M97:M98)</f>
        <v>0</v>
      </c>
      <c r="N96" s="233"/>
      <c r="O96" s="233">
        <f>SUM(O97:O98)</f>
        <v>0.02</v>
      </c>
      <c r="P96" s="233"/>
      <c r="Q96" s="233">
        <f>SUM(Q97:Q98)</f>
        <v>0</v>
      </c>
      <c r="R96" s="234"/>
      <c r="S96" s="234"/>
      <c r="T96" s="235"/>
      <c r="U96" s="229"/>
      <c r="V96" s="229">
        <f>SUM(V97:V98)</f>
        <v>6.44</v>
      </c>
      <c r="W96" s="229"/>
      <c r="X96" s="229"/>
      <c r="AG96" t="s">
        <v>120</v>
      </c>
    </row>
    <row r="97" spans="1:60" outlineLevel="1" x14ac:dyDescent="0.2">
      <c r="A97" s="237">
        <v>36</v>
      </c>
      <c r="B97" s="238" t="s">
        <v>250</v>
      </c>
      <c r="C97" s="258" t="s">
        <v>251</v>
      </c>
      <c r="D97" s="239" t="s">
        <v>252</v>
      </c>
      <c r="E97" s="240">
        <v>15</v>
      </c>
      <c r="F97" s="241"/>
      <c r="G97" s="242">
        <f>ROUND(E97*F97,2)</f>
        <v>0</v>
      </c>
      <c r="H97" s="241"/>
      <c r="I97" s="242">
        <f>ROUND(E97*H97,2)</f>
        <v>0</v>
      </c>
      <c r="J97" s="241"/>
      <c r="K97" s="242">
        <f>ROUND(E97*J97,2)</f>
        <v>0</v>
      </c>
      <c r="L97" s="242">
        <v>21</v>
      </c>
      <c r="M97" s="242">
        <f>G97*(1+L97/100)</f>
        <v>0</v>
      </c>
      <c r="N97" s="240">
        <v>1.06E-3</v>
      </c>
      <c r="O97" s="240">
        <f>ROUND(E97*N97,2)</f>
        <v>0.02</v>
      </c>
      <c r="P97" s="240">
        <v>0</v>
      </c>
      <c r="Q97" s="240">
        <f>ROUND(E97*P97,2)</f>
        <v>0</v>
      </c>
      <c r="R97" s="242" t="s">
        <v>253</v>
      </c>
      <c r="S97" s="242" t="s">
        <v>125</v>
      </c>
      <c r="T97" s="243" t="s">
        <v>125</v>
      </c>
      <c r="U97" s="225">
        <v>0.42918000000000001</v>
      </c>
      <c r="V97" s="225">
        <f>ROUND(E97*U97,2)</f>
        <v>6.44</v>
      </c>
      <c r="W97" s="225"/>
      <c r="X97" s="225" t="s">
        <v>175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176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21"/>
      <c r="B98" s="222"/>
      <c r="C98" s="261" t="s">
        <v>254</v>
      </c>
      <c r="D98" s="246"/>
      <c r="E98" s="246"/>
      <c r="F98" s="246"/>
      <c r="G98" s="246"/>
      <c r="H98" s="225"/>
      <c r="I98" s="225"/>
      <c r="J98" s="225"/>
      <c r="K98" s="225"/>
      <c r="L98" s="225"/>
      <c r="M98" s="225"/>
      <c r="N98" s="224"/>
      <c r="O98" s="224"/>
      <c r="P98" s="224"/>
      <c r="Q98" s="224"/>
      <c r="R98" s="225"/>
      <c r="S98" s="225"/>
      <c r="T98" s="225"/>
      <c r="U98" s="225"/>
      <c r="V98" s="225"/>
      <c r="W98" s="225"/>
      <c r="X98" s="225"/>
      <c r="Y98" s="214"/>
      <c r="Z98" s="214"/>
      <c r="AA98" s="214"/>
      <c r="AB98" s="214"/>
      <c r="AC98" s="214"/>
      <c r="AD98" s="214"/>
      <c r="AE98" s="214"/>
      <c r="AF98" s="214"/>
      <c r="AG98" s="214" t="s">
        <v>178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x14ac:dyDescent="0.2">
      <c r="A99" s="3"/>
      <c r="B99" s="4"/>
      <c r="C99" s="266"/>
      <c r="D99" s="6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AE99">
        <v>15</v>
      </c>
      <c r="AF99">
        <v>21</v>
      </c>
      <c r="AG99" t="s">
        <v>106</v>
      </c>
    </row>
    <row r="100" spans="1:60" x14ac:dyDescent="0.2">
      <c r="A100" s="217"/>
      <c r="B100" s="218" t="s">
        <v>29</v>
      </c>
      <c r="C100" s="267"/>
      <c r="D100" s="219"/>
      <c r="E100" s="220"/>
      <c r="F100" s="220"/>
      <c r="G100" s="236">
        <f>G8+G37+G41+G53+G69+G72+G75+G78+G85+G92+G96</f>
        <v>0</v>
      </c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AE100">
        <f>SUMIF(L7:L98,AE99,G7:G98)</f>
        <v>0</v>
      </c>
      <c r="AF100">
        <f>SUMIF(L7:L98,AF99,G7:G98)</f>
        <v>0</v>
      </c>
      <c r="AG100" t="s">
        <v>255</v>
      </c>
    </row>
    <row r="101" spans="1:60" x14ac:dyDescent="0.2">
      <c r="C101" s="268"/>
      <c r="D101" s="10"/>
      <c r="AG101" t="s">
        <v>257</v>
      </c>
    </row>
    <row r="102" spans="1:60" x14ac:dyDescent="0.2">
      <c r="D102" s="10"/>
    </row>
    <row r="103" spans="1:60" x14ac:dyDescent="0.2">
      <c r="D103" s="10"/>
    </row>
    <row r="104" spans="1:60" x14ac:dyDescent="0.2">
      <c r="D104" s="10"/>
    </row>
    <row r="105" spans="1:60" x14ac:dyDescent="0.2">
      <c r="D105" s="10"/>
    </row>
    <row r="106" spans="1:60" x14ac:dyDescent="0.2">
      <c r="D106" s="10"/>
    </row>
    <row r="107" spans="1:60" x14ac:dyDescent="0.2">
      <c r="D107" s="10"/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EFF" sheet="1"/>
  <mergeCells count="31">
    <mergeCell ref="C98:G98"/>
    <mergeCell ref="C77:G77"/>
    <mergeCell ref="C80:G80"/>
    <mergeCell ref="C81:G81"/>
    <mergeCell ref="C84:G84"/>
    <mergeCell ref="C91:G91"/>
    <mergeCell ref="C95:G95"/>
    <mergeCell ref="C51:G51"/>
    <mergeCell ref="C55:G55"/>
    <mergeCell ref="C57:G57"/>
    <mergeCell ref="C60:G60"/>
    <mergeCell ref="C62:G62"/>
    <mergeCell ref="C71:G71"/>
    <mergeCell ref="C45:G45"/>
    <mergeCell ref="C46:G46"/>
    <mergeCell ref="C47:G47"/>
    <mergeCell ref="C48:G48"/>
    <mergeCell ref="C49:G49"/>
    <mergeCell ref="C50:G50"/>
    <mergeCell ref="C16:G16"/>
    <mergeCell ref="C20:G20"/>
    <mergeCell ref="C23:G23"/>
    <mergeCell ref="C30:G30"/>
    <mergeCell ref="C33:G33"/>
    <mergeCell ref="C39:G39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38ACEE9BD5CB449943BD822980D767" ma:contentTypeVersion="13" ma:contentTypeDescription="Create a new document." ma:contentTypeScope="" ma:versionID="d3f4e7c4257eeb478d04b80345bda07f">
  <xsd:schema xmlns:xsd="http://www.w3.org/2001/XMLSchema" xmlns:xs="http://www.w3.org/2001/XMLSchema" xmlns:p="http://schemas.microsoft.com/office/2006/metadata/properties" xmlns:ns2="970124e3-b7a1-4b59-b475-6849edc7d579" xmlns:ns3="0f7192e0-eef2-4a37-b7ba-bc54d1ddec7b" targetNamespace="http://schemas.microsoft.com/office/2006/metadata/properties" ma:root="true" ma:fieldsID="03e0601c77e752b68d90f0fe033adcc8" ns2:_="" ns3:_="">
    <xsd:import namespace="970124e3-b7a1-4b59-b475-6849edc7d579"/>
    <xsd:import namespace="0f7192e0-eef2-4a37-b7ba-bc54d1ddec7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2:SharedWithUsers" minOccurs="0"/>
                <xsd:element ref="ns2:SharedWithDetail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0124e3-b7a1-4b59-b475-6849edc7d57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7192e0-eef2-4a37-b7ba-bc54d1ddec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70124e3-b7a1-4b59-b475-6849edc7d579">VXWUXANSMC7Q-1537166543-102819</_dlc_DocId>
    <_dlc_DocIdUrl xmlns="970124e3-b7a1-4b59-b475-6849edc7d579">
      <Url>https://objektorarchitekti.sharepoint.com/sites/OBJEKTOR/_layouts/15/DocIdRedir.aspx?ID=VXWUXANSMC7Q-1537166543-102819</Url>
      <Description>VXWUXANSMC7Q-1537166543-102819</Description>
    </_dlc_DocIdUrl>
  </documentManagement>
</p:properties>
</file>

<file path=customXml/itemProps1.xml><?xml version="1.0" encoding="utf-8"?>
<ds:datastoreItem xmlns:ds="http://schemas.openxmlformats.org/officeDocument/2006/customXml" ds:itemID="{B0AB92C6-70B3-4831-9EE2-2C99548DC64C}"/>
</file>

<file path=customXml/itemProps2.xml><?xml version="1.0" encoding="utf-8"?>
<ds:datastoreItem xmlns:ds="http://schemas.openxmlformats.org/officeDocument/2006/customXml" ds:itemID="{7F8447D5-D2F8-4AE1-9ECE-A9EDDAD24D5C}"/>
</file>

<file path=customXml/itemProps3.xml><?xml version="1.0" encoding="utf-8"?>
<ds:datastoreItem xmlns:ds="http://schemas.openxmlformats.org/officeDocument/2006/customXml" ds:itemID="{E05F3817-558F-4BBF-BCF9-409FA22A725A}"/>
</file>

<file path=customXml/itemProps4.xml><?xml version="1.0" encoding="utf-8"?>
<ds:datastoreItem xmlns:ds="http://schemas.openxmlformats.org/officeDocument/2006/customXml" ds:itemID="{B50A9025-8F99-4225-8A83-AC8827576C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 D.1.4.3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 D.1.4.3 Pol'!Názvy_tisku</vt:lpstr>
      <vt:lpstr>oadresa</vt:lpstr>
      <vt:lpstr>Stavba!Objednatel</vt:lpstr>
      <vt:lpstr>Stavba!Objekt</vt:lpstr>
      <vt:lpstr>'D.1.4 D.1.4.3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Pavla Orlová</dc:creator>
  <cp:lastModifiedBy>Pavla Orlová</cp:lastModifiedBy>
  <cp:lastPrinted>2019-03-19T12:27:02Z</cp:lastPrinted>
  <dcterms:created xsi:type="dcterms:W3CDTF">2009-04-08T07:15:50Z</dcterms:created>
  <dcterms:modified xsi:type="dcterms:W3CDTF">2022-04-10T18:46:41Z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0x0101005938ACEE9BD5CB449943BD822980D767</vt:lpwstr>
  </property>
  <property fmtid="{D5CDD505-2E9C-101B-9397-08002B2CF9AE}" pid="3" name="_dlc_DocIdItemGuid">
    <vt:lpwstr>bd4bbdaf-5f75-41f2-b78a-75008a423e21</vt:lpwstr>
  </property>
</Properties>
</file>